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FOND FORESTIER\Licitatii\Organizare licitatie\Licitatii 2026\"/>
    </mc:Choice>
  </mc:AlternateContent>
  <xr:revisionPtr revIDLastSave="0" documentId="13_ncr:1_{EBFA59E7-E5CE-4A12-A941-6D9F995CE3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0" i="1" l="1"/>
  <c r="R30" i="1"/>
  <c r="C30" i="1"/>
  <c r="J30" i="1"/>
  <c r="R20" i="1" l="1"/>
  <c r="S20" i="1"/>
  <c r="R22" i="1"/>
  <c r="S22" i="1"/>
  <c r="R18" i="1"/>
  <c r="S18" i="1"/>
  <c r="J22" i="1"/>
  <c r="J18" i="1"/>
  <c r="J16" i="1" l="1"/>
  <c r="S16" i="1" s="1"/>
  <c r="R16" i="1" s="1"/>
  <c r="N28" i="1" l="1"/>
  <c r="N30" i="1" s="1"/>
  <c r="O28" i="1"/>
  <c r="O30" i="1" s="1"/>
  <c r="M28" i="1"/>
  <c r="M30" i="1" s="1"/>
  <c r="J14" i="1"/>
  <c r="S14" i="1" s="1"/>
  <c r="R14" i="1" s="1"/>
  <c r="J12" i="1"/>
  <c r="S12" i="1" s="1"/>
  <c r="R12" i="1" s="1"/>
  <c r="K30" i="1"/>
  <c r="L30" i="1"/>
  <c r="J28" i="1" l="1"/>
  <c r="S28" i="1" s="1"/>
  <c r="R28" i="1" s="1"/>
  <c r="J24" i="1"/>
  <c r="S24" i="1" s="1"/>
  <c r="R24" i="1" s="1"/>
  <c r="J26" i="1"/>
  <c r="S26" i="1" s="1"/>
  <c r="R26" i="1" s="1"/>
  <c r="J10" i="1" l="1"/>
  <c r="S10" i="1" s="1"/>
  <c r="R10" i="1" s="1"/>
</calcChain>
</file>

<file path=xl/sharedStrings.xml><?xml version="1.0" encoding="utf-8"?>
<sst xmlns="http://schemas.openxmlformats.org/spreadsheetml/2006/main" count="157" uniqueCount="129">
  <si>
    <t xml:space="preserve">RPLP Stejarul R.A. </t>
  </si>
  <si>
    <t>.</t>
  </si>
  <si>
    <t xml:space="preserve">Nr. </t>
  </si>
  <si>
    <t>APV</t>
  </si>
  <si>
    <t>S</t>
  </si>
  <si>
    <t>UP /UB</t>
  </si>
  <si>
    <t>u.a.</t>
  </si>
  <si>
    <t xml:space="preserve">Felul </t>
  </si>
  <si>
    <t>Coordonate</t>
  </si>
  <si>
    <t>Accesib.</t>
  </si>
  <si>
    <t>Volum</t>
  </si>
  <si>
    <t>Volum brut pe specii (mc)</t>
  </si>
  <si>
    <t xml:space="preserve">Pret </t>
  </si>
  <si>
    <t>Pasul de</t>
  </si>
  <si>
    <t xml:space="preserve">Garantia </t>
  </si>
  <si>
    <t xml:space="preserve">Valoare </t>
  </si>
  <si>
    <t xml:space="preserve">Drept </t>
  </si>
  <si>
    <t xml:space="preserve">Proprietar </t>
  </si>
  <si>
    <t>crt.</t>
  </si>
  <si>
    <t xml:space="preserve">SUMAL </t>
  </si>
  <si>
    <t>(ha )</t>
  </si>
  <si>
    <t>taierii</t>
  </si>
  <si>
    <t>Platforma</t>
  </si>
  <si>
    <t xml:space="preserve">brut </t>
  </si>
  <si>
    <t>Ras.</t>
  </si>
  <si>
    <t xml:space="preserve">Fag </t>
  </si>
  <si>
    <t>Stejari</t>
  </si>
  <si>
    <t>DT</t>
  </si>
  <si>
    <t>DM</t>
  </si>
  <si>
    <t>pornire</t>
  </si>
  <si>
    <t>licitatie</t>
  </si>
  <si>
    <t>de</t>
  </si>
  <si>
    <t xml:space="preserve">totala </t>
  </si>
  <si>
    <t xml:space="preserve">servitute </t>
  </si>
  <si>
    <t>Primara</t>
  </si>
  <si>
    <t>(m)</t>
  </si>
  <si>
    <t>(mc)</t>
  </si>
  <si>
    <t xml:space="preserve">contr. </t>
  </si>
  <si>
    <t xml:space="preserve"> conform</t>
  </si>
  <si>
    <t xml:space="preserve"> </t>
  </si>
  <si>
    <t>pret pornire</t>
  </si>
  <si>
    <t>NU</t>
  </si>
  <si>
    <t xml:space="preserve">TOTAL </t>
  </si>
  <si>
    <t>-</t>
  </si>
  <si>
    <t xml:space="preserve">intocmit </t>
  </si>
  <si>
    <t xml:space="preserve">ing. Ilovan Cosmin </t>
  </si>
  <si>
    <t xml:space="preserve">ing. Curticapean Ovidiu </t>
  </si>
  <si>
    <t xml:space="preserve">sef ocol </t>
  </si>
  <si>
    <t>LISTA PARTIZILOR - LICITATIA PRINCIPLA -POSIBILITATE 2026</t>
  </si>
  <si>
    <t>DA</t>
  </si>
  <si>
    <t xml:space="preserve">Licitatie electronica intermediara </t>
  </si>
  <si>
    <t>2600193500280</t>
  </si>
  <si>
    <t>III Com. Bunesti</t>
  </si>
  <si>
    <t>133C</t>
  </si>
  <si>
    <t>Raritura</t>
  </si>
  <si>
    <t>Comuna Bunesti</t>
  </si>
  <si>
    <t>2600193500330</t>
  </si>
  <si>
    <t>II Com.Jibert</t>
  </si>
  <si>
    <t>46A</t>
  </si>
  <si>
    <t>Comuna Jibert</t>
  </si>
  <si>
    <t>II Com. Jibert</t>
  </si>
  <si>
    <t>I Com. Ticus</t>
  </si>
  <si>
    <t>102A</t>
  </si>
  <si>
    <t xml:space="preserve">Comuna Ticus </t>
  </si>
  <si>
    <t>2600193500070</t>
  </si>
  <si>
    <t>43C</t>
  </si>
  <si>
    <t>2600193500210</t>
  </si>
  <si>
    <t>10A</t>
  </si>
  <si>
    <t>2600193500490</t>
  </si>
  <si>
    <t>2600193500500</t>
  </si>
  <si>
    <t>9A</t>
  </si>
  <si>
    <t>45,978120</t>
  </si>
  <si>
    <t>25,095157</t>
  </si>
  <si>
    <t>45,980792</t>
  </si>
  <si>
    <t>25,092154</t>
  </si>
  <si>
    <t>46,035408</t>
  </si>
  <si>
    <t>25,088794</t>
  </si>
  <si>
    <t>46,034398</t>
  </si>
  <si>
    <t>25,094574</t>
  </si>
  <si>
    <t>45,952374</t>
  </si>
  <si>
    <t>25,030386</t>
  </si>
  <si>
    <t>45,948288</t>
  </si>
  <si>
    <t>25,029526</t>
  </si>
  <si>
    <t>45,895177</t>
  </si>
  <si>
    <t>25,110200</t>
  </si>
  <si>
    <t>45,895388</t>
  </si>
  <si>
    <t>25,114267</t>
  </si>
  <si>
    <t>45,896395</t>
  </si>
  <si>
    <t>25,106539</t>
  </si>
  <si>
    <t>Data licitatiei  14.10.2026 ora 12.00, Data preselectiei  09.10.2026 ora 12.00</t>
  </si>
  <si>
    <t>2500193500710</t>
  </si>
  <si>
    <t>II Comuna Jibert</t>
  </si>
  <si>
    <t>57A</t>
  </si>
  <si>
    <t>Pr.2</t>
  </si>
  <si>
    <t>45.988933</t>
  </si>
  <si>
    <t>0-250</t>
  </si>
  <si>
    <t xml:space="preserve">Com. Jibert </t>
  </si>
  <si>
    <t>25.070846</t>
  </si>
  <si>
    <t>25.070990</t>
  </si>
  <si>
    <t>2500193500660</t>
  </si>
  <si>
    <t>III Comuna Bunesti</t>
  </si>
  <si>
    <t>120B</t>
  </si>
  <si>
    <t>Pr.1</t>
  </si>
  <si>
    <t>46.086208</t>
  </si>
  <si>
    <t>46.087766</t>
  </si>
  <si>
    <t>501-1000</t>
  </si>
  <si>
    <t xml:space="preserve">Com. Bunesti </t>
  </si>
  <si>
    <t>24.960437</t>
  </si>
  <si>
    <t>24.965656</t>
  </si>
  <si>
    <t>2500193500670</t>
  </si>
  <si>
    <t>158A</t>
  </si>
  <si>
    <t>Pr.Rac</t>
  </si>
  <si>
    <t>46.125933</t>
  </si>
  <si>
    <t>46.123351</t>
  </si>
  <si>
    <t>1001-1500</t>
  </si>
  <si>
    <t>24.989406</t>
  </si>
  <si>
    <t xml:space="preserve"> 24.994791</t>
  </si>
  <si>
    <t>V Comumna Soars</t>
  </si>
  <si>
    <t>337D</t>
  </si>
  <si>
    <t>Acc I</t>
  </si>
  <si>
    <t xml:space="preserve">Com. Soars </t>
  </si>
  <si>
    <t>46.110830</t>
  </si>
  <si>
    <t>24.986044</t>
  </si>
  <si>
    <t>2600193500420</t>
  </si>
  <si>
    <t>251-500</t>
  </si>
  <si>
    <t>45.930011</t>
  </si>
  <si>
    <t>25.036826</t>
  </si>
  <si>
    <t>45.936567</t>
  </si>
  <si>
    <t>25.035900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</si>
</sst>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;[Red]0"/>
    <numFmt numFmtId="166" formatCode="_-* #,##0.00\ _€_-;\-* #,##0.00\ _€_-;_-* &quot;-&quot;??\ _€_-;_-@_-"/>
    <numFmt numFmtId="167" formatCode="#,##0.000000"/>
    <numFmt numFmtId="168" formatCode="0.00;[Red]0.00"/>
  </numFmts>
  <fonts count="45" x14ac:knownFonts="1">
    <font>
      <sz val="11"/>
      <color theme="1"/>
      <name val="Calibri"/>
      <family val="2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6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sz val="16"/>
      <color rgb="FFFF0000"/>
      <name val="Times New Roman"/>
      <family val="1"/>
      <charset val="238"/>
    </font>
    <font>
      <sz val="12"/>
      <name val="Arial"/>
      <family val="2"/>
      <charset val="238"/>
    </font>
    <font>
      <sz val="8"/>
      <name val="Calibri"/>
      <family val="2"/>
      <scheme val="minor"/>
    </font>
    <font>
      <sz val="14"/>
      <name val="Arial"/>
      <family val="2"/>
      <charset val="238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Times New Roman"/>
      <family val="1"/>
      <charset val="238"/>
    </font>
    <font>
      <sz val="13"/>
      <name val="Arial"/>
      <family val="2"/>
    </font>
    <font>
      <sz val="13"/>
      <color theme="1"/>
      <name val="Times New Roman"/>
      <family val="1"/>
      <charset val="238"/>
    </font>
    <font>
      <u/>
      <sz val="9"/>
      <color rgb="FF007B8B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Times New Roman"/>
      <family val="1"/>
      <charset val="238"/>
    </font>
    <font>
      <sz val="12"/>
      <name val="Arial"/>
      <family val="2"/>
    </font>
    <font>
      <sz val="14"/>
      <name val="Times New Roman"/>
      <family val="1"/>
    </font>
    <font>
      <u/>
      <sz val="16"/>
      <name val="Arial"/>
      <family val="2"/>
    </font>
    <font>
      <sz val="14"/>
      <color theme="1"/>
      <name val="Times New Roman"/>
      <family val="1"/>
    </font>
    <font>
      <sz val="14"/>
      <color rgb="FF1F1F1F"/>
      <name val="Times New Roman"/>
      <family val="1"/>
    </font>
    <font>
      <sz val="11"/>
      <color rgb="FF1F1F1F"/>
      <name val="Arial"/>
      <family val="2"/>
    </font>
    <font>
      <sz val="14"/>
      <color rgb="FF333333"/>
      <name val="Times New Roman"/>
      <family val="1"/>
    </font>
    <font>
      <b/>
      <sz val="14"/>
      <color rgb="FFFF0000"/>
      <name val="Arial"/>
      <family val="2"/>
      <charset val="238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sz val="14"/>
      <color rgb="FF000000"/>
      <name val="Arial"/>
      <family val="2"/>
    </font>
    <font>
      <sz val="13"/>
      <color theme="1"/>
      <name val="Times New Roman"/>
      <family val="1"/>
    </font>
    <font>
      <sz val="13"/>
      <name val="Times New Roman"/>
      <family val="1"/>
    </font>
    <font>
      <sz val="12"/>
      <color theme="1"/>
      <name val="Times New Roman"/>
      <family val="1"/>
      <charset val="238"/>
    </font>
    <font>
      <sz val="12"/>
      <name val="Times New Roman"/>
      <family val="1"/>
    </font>
    <font>
      <sz val="14"/>
      <color rgb="FF1F1F1F"/>
      <name val="Arial"/>
      <family val="2"/>
    </font>
    <font>
      <sz val="14"/>
      <color rgb="FF5E5E5E"/>
      <name val="Arial"/>
      <family val="2"/>
    </font>
    <font>
      <b/>
      <i/>
      <sz val="14"/>
      <color theme="1"/>
      <name val="Times New Roman"/>
      <family val="1"/>
    </font>
    <font>
      <sz val="18"/>
      <name val="Arial"/>
      <family val="2"/>
      <charset val="238"/>
    </font>
    <font>
      <u/>
      <sz val="18"/>
      <color rgb="FF007B8B"/>
      <name val="Arial"/>
      <family val="2"/>
    </font>
    <font>
      <sz val="18"/>
      <color rgb="FF000000"/>
      <name val="Arial"/>
      <family val="2"/>
    </font>
    <font>
      <b/>
      <sz val="18"/>
      <name val="Arial"/>
      <family val="2"/>
      <charset val="238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166" fontId="9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21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9" fontId="4" fillId="2" borderId="8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9" fontId="4" fillId="2" borderId="1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49" fontId="3" fillId="2" borderId="6" xfId="0" applyNumberFormat="1" applyFont="1" applyFill="1" applyBorder="1"/>
    <xf numFmtId="0" fontId="3" fillId="2" borderId="14" xfId="0" applyFont="1" applyFill="1" applyBorder="1"/>
    <xf numFmtId="165" fontId="5" fillId="2" borderId="18" xfId="0" applyNumberFormat="1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2" fontId="1" fillId="2" borderId="0" xfId="0" applyNumberFormat="1" applyFont="1" applyFill="1"/>
    <xf numFmtId="2" fontId="1" fillId="0" borderId="0" xfId="0" applyNumberFormat="1" applyFont="1"/>
    <xf numFmtId="0" fontId="3" fillId="0" borderId="0" xfId="0" applyFont="1"/>
    <xf numFmtId="2" fontId="5" fillId="5" borderId="18" xfId="0" applyNumberFormat="1" applyFont="1" applyFill="1" applyBorder="1" applyAlignment="1">
      <alignment horizontal="center"/>
    </xf>
    <xf numFmtId="0" fontId="13" fillId="2" borderId="0" xfId="0" applyFont="1" applyFill="1"/>
    <xf numFmtId="0" fontId="7" fillId="2" borderId="11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2" fontId="3" fillId="0" borderId="0" xfId="0" applyNumberFormat="1" applyFont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9" fillId="0" borderId="0" xfId="0" applyFont="1"/>
    <xf numFmtId="0" fontId="2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3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9" fontId="23" fillId="0" borderId="22" xfId="0" applyNumberFormat="1" applyFont="1" applyBorder="1" applyAlignment="1">
      <alignment horizontal="center"/>
    </xf>
    <xf numFmtId="49" fontId="25" fillId="0" borderId="24" xfId="0" applyNumberFormat="1" applyFont="1" applyBorder="1" applyAlignment="1">
      <alignment horizontal="center"/>
    </xf>
    <xf numFmtId="49" fontId="23" fillId="2" borderId="27" xfId="0" applyNumberFormat="1" applyFont="1" applyFill="1" applyBorder="1" applyAlignment="1">
      <alignment horizontal="center" vertical="center"/>
    </xf>
    <xf numFmtId="49" fontId="23" fillId="2" borderId="9" xfId="0" applyNumberFormat="1" applyFont="1" applyFill="1" applyBorder="1" applyAlignment="1">
      <alignment horizontal="center" vertical="center"/>
    </xf>
    <xf numFmtId="167" fontId="26" fillId="0" borderId="12" xfId="0" applyNumberFormat="1" applyFont="1" applyBorder="1" applyAlignment="1">
      <alignment horizontal="center" vertical="center"/>
    </xf>
    <xf numFmtId="49" fontId="23" fillId="2" borderId="24" xfId="0" applyNumberFormat="1" applyFont="1" applyFill="1" applyBorder="1" applyAlignment="1">
      <alignment horizontal="center" vertical="center"/>
    </xf>
    <xf numFmtId="49" fontId="23" fillId="2" borderId="22" xfId="0" applyNumberFormat="1" applyFont="1" applyFill="1" applyBorder="1" applyAlignment="1">
      <alignment horizontal="center" vertical="center"/>
    </xf>
    <xf numFmtId="49" fontId="23" fillId="2" borderId="26" xfId="0" applyNumberFormat="1" applyFont="1" applyFill="1" applyBorder="1" applyAlignment="1">
      <alignment horizontal="center" vertical="center"/>
    </xf>
    <xf numFmtId="49" fontId="23" fillId="2" borderId="12" xfId="0" applyNumberFormat="1" applyFont="1" applyFill="1" applyBorder="1" applyAlignment="1">
      <alignment horizontal="center" vertical="center"/>
    </xf>
    <xf numFmtId="49" fontId="28" fillId="0" borderId="24" xfId="0" applyNumberFormat="1" applyFont="1" applyBorder="1" applyAlignment="1">
      <alignment horizontal="center" vertical="center" wrapText="1"/>
    </xf>
    <xf numFmtId="49" fontId="28" fillId="0" borderId="26" xfId="0" applyNumberFormat="1" applyFont="1" applyBorder="1" applyAlignment="1">
      <alignment horizontal="center" vertical="center" wrapText="1"/>
    </xf>
    <xf numFmtId="0" fontId="0" fillId="2" borderId="0" xfId="0" applyFill="1"/>
    <xf numFmtId="0" fontId="24" fillId="2" borderId="0" xfId="0" applyFont="1" applyFill="1"/>
    <xf numFmtId="0" fontId="27" fillId="2" borderId="0" xfId="0" applyFont="1" applyFill="1" applyAlignment="1">
      <alignment vertical="center"/>
    </xf>
    <xf numFmtId="0" fontId="29" fillId="2" borderId="6" xfId="0" applyFont="1" applyFill="1" applyBorder="1"/>
    <xf numFmtId="0" fontId="13" fillId="0" borderId="0" xfId="0" applyFont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2" fontId="30" fillId="2" borderId="18" xfId="0" applyNumberFormat="1" applyFont="1" applyFill="1" applyBorder="1"/>
    <xf numFmtId="0" fontId="31" fillId="2" borderId="0" xfId="3" applyFill="1"/>
    <xf numFmtId="0" fontId="32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left"/>
    </xf>
    <xf numFmtId="0" fontId="32" fillId="0" borderId="6" xfId="0" applyFont="1" applyBorder="1" applyAlignment="1">
      <alignment vertical="center" wrapText="1"/>
    </xf>
    <xf numFmtId="167" fontId="25" fillId="0" borderId="22" xfId="0" applyNumberFormat="1" applyFont="1" applyBorder="1" applyAlignment="1">
      <alignment horizont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168" fontId="5" fillId="2" borderId="18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2" fontId="13" fillId="2" borderId="31" xfId="0" applyNumberFormat="1" applyFont="1" applyFill="1" applyBorder="1" applyAlignment="1">
      <alignment horizontal="center" vertical="center"/>
    </xf>
    <xf numFmtId="2" fontId="13" fillId="2" borderId="21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1" fontId="5" fillId="6" borderId="11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2" fontId="23" fillId="2" borderId="2" xfId="0" applyNumberFormat="1" applyFont="1" applyFill="1" applyBorder="1" applyAlignment="1">
      <alignment horizontal="center" vertical="center"/>
    </xf>
    <xf numFmtId="2" fontId="23" fillId="2" borderId="11" xfId="0" applyNumberFormat="1" applyFont="1" applyFill="1" applyBorder="1" applyAlignment="1">
      <alignment horizontal="center" vertical="center"/>
    </xf>
    <xf numFmtId="2" fontId="21" fillId="2" borderId="30" xfId="0" applyNumberFormat="1" applyFont="1" applyFill="1" applyBorder="1" applyAlignment="1">
      <alignment horizontal="center" vertical="center"/>
    </xf>
    <xf numFmtId="2" fontId="21" fillId="2" borderId="23" xfId="0" applyNumberFormat="1" applyFont="1" applyFill="1" applyBorder="1" applyAlignment="1">
      <alignment horizontal="center" vertical="center"/>
    </xf>
    <xf numFmtId="9" fontId="17" fillId="4" borderId="2" xfId="0" applyNumberFormat="1" applyFont="1" applyFill="1" applyBorder="1" applyAlignment="1">
      <alignment horizontal="left" vertical="center"/>
    </xf>
    <xf numFmtId="9" fontId="17" fillId="4" borderId="11" xfId="0" applyNumberFormat="1" applyFont="1" applyFill="1" applyBorder="1" applyAlignment="1">
      <alignment horizontal="left" vertical="center"/>
    </xf>
    <xf numFmtId="2" fontId="21" fillId="2" borderId="29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2" fontId="23" fillId="2" borderId="2" xfId="0" applyNumberFormat="1" applyFont="1" applyFill="1" applyBorder="1" applyAlignment="1">
      <alignment horizontal="center" vertical="center"/>
    </xf>
    <xf numFmtId="2" fontId="23" fillId="2" borderId="11" xfId="0" applyNumberFormat="1" applyFont="1" applyFill="1" applyBorder="1" applyAlignment="1">
      <alignment horizontal="center" vertical="center"/>
    </xf>
    <xf numFmtId="9" fontId="17" fillId="4" borderId="2" xfId="0" applyNumberFormat="1" applyFont="1" applyFill="1" applyBorder="1" applyAlignment="1">
      <alignment horizontal="left" vertical="center"/>
    </xf>
    <xf numFmtId="9" fontId="17" fillId="4" borderId="11" xfId="0" applyNumberFormat="1" applyFont="1" applyFill="1" applyBorder="1" applyAlignment="1">
      <alignment horizontal="left" vertical="center"/>
    </xf>
    <xf numFmtId="164" fontId="33" fillId="2" borderId="2" xfId="0" applyNumberFormat="1" applyFont="1" applyFill="1" applyBorder="1" applyAlignment="1">
      <alignment horizontal="center" vertical="center"/>
    </xf>
    <xf numFmtId="164" fontId="33" fillId="2" borderId="11" xfId="0" applyNumberFormat="1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1" fontId="5" fillId="6" borderId="11" xfId="0" applyNumberFormat="1" applyFont="1" applyFill="1" applyBorder="1" applyAlignment="1">
      <alignment horizontal="center" vertical="center"/>
    </xf>
    <xf numFmtId="2" fontId="21" fillId="2" borderId="23" xfId="0" applyNumberFormat="1" applyFont="1" applyFill="1" applyBorder="1" applyAlignment="1">
      <alignment horizontal="center" vertical="center"/>
    </xf>
    <xf numFmtId="2" fontId="21" fillId="2" borderId="29" xfId="0" applyNumberFormat="1" applyFont="1" applyFill="1" applyBorder="1" applyAlignment="1">
      <alignment horizontal="center" vertical="center"/>
    </xf>
    <xf numFmtId="2" fontId="13" fillId="2" borderId="31" xfId="0" applyNumberFormat="1" applyFont="1" applyFill="1" applyBorder="1" applyAlignment="1">
      <alignment horizontal="center" vertical="center"/>
    </xf>
    <xf numFmtId="2" fontId="13" fillId="2" borderId="21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9" fontId="34" fillId="4" borderId="3" xfId="0" applyNumberFormat="1" applyFont="1" applyFill="1" applyBorder="1" applyAlignment="1">
      <alignment horizontal="center" vertical="center"/>
    </xf>
    <xf numFmtId="0" fontId="34" fillId="4" borderId="12" xfId="0" applyFont="1" applyFill="1" applyBorder="1" applyAlignment="1">
      <alignment horizontal="center" vertical="center"/>
    </xf>
    <xf numFmtId="2" fontId="36" fillId="4" borderId="3" xfId="0" applyNumberFormat="1" applyFont="1" applyFill="1" applyBorder="1" applyAlignment="1">
      <alignment horizontal="center" vertical="center"/>
    </xf>
    <xf numFmtId="2" fontId="36" fillId="4" borderId="12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2" fontId="13" fillId="2" borderId="19" xfId="0" applyNumberFormat="1" applyFont="1" applyFill="1" applyBorder="1" applyAlignment="1">
      <alignment horizontal="center" vertical="center"/>
    </xf>
    <xf numFmtId="2" fontId="13" fillId="2" borderId="20" xfId="0" applyNumberFormat="1" applyFont="1" applyFill="1" applyBorder="1" applyAlignment="1">
      <alignment horizontal="center" vertical="center"/>
    </xf>
    <xf numFmtId="2" fontId="23" fillId="2" borderId="8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9" fontId="17" fillId="4" borderId="31" xfId="0" applyNumberFormat="1" applyFont="1" applyFill="1" applyBorder="1" applyAlignment="1">
      <alignment horizontal="left" vertical="center"/>
    </xf>
    <xf numFmtId="9" fontId="17" fillId="4" borderId="21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" fontId="5" fillId="6" borderId="12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left" vertical="center"/>
    </xf>
    <xf numFmtId="0" fontId="35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21" fillId="2" borderId="17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left" vertical="center"/>
    </xf>
    <xf numFmtId="2" fontId="13" fillId="2" borderId="28" xfId="0" applyNumberFormat="1" applyFont="1" applyFill="1" applyBorder="1" applyAlignment="1">
      <alignment horizontal="center" vertical="center"/>
    </xf>
    <xf numFmtId="2" fontId="13" fillId="4" borderId="31" xfId="0" applyNumberFormat="1" applyFont="1" applyFill="1" applyBorder="1" applyAlignment="1">
      <alignment horizontal="center" vertical="center"/>
    </xf>
    <xf numFmtId="2" fontId="13" fillId="4" borderId="21" xfId="0" applyNumberFormat="1" applyFont="1" applyFill="1" applyBorder="1" applyAlignment="1">
      <alignment horizontal="center" vertical="center"/>
    </xf>
    <xf numFmtId="2" fontId="21" fillId="2" borderId="30" xfId="0" applyNumberFormat="1" applyFont="1" applyFill="1" applyBorder="1" applyAlignment="1">
      <alignment horizontal="center" vertical="center"/>
    </xf>
    <xf numFmtId="1" fontId="5" fillId="6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2" fontId="23" fillId="4" borderId="4" xfId="0" applyNumberFormat="1" applyFont="1" applyFill="1" applyBorder="1" applyAlignment="1">
      <alignment horizontal="center" vertical="center"/>
    </xf>
    <xf numFmtId="2" fontId="23" fillId="4" borderId="13" xfId="0" applyNumberFormat="1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/>
    </xf>
    <xf numFmtId="9" fontId="17" fillId="4" borderId="8" xfId="0" applyNumberFormat="1" applyFont="1" applyFill="1" applyBorder="1" applyAlignment="1">
      <alignment horizontal="left" vertical="center"/>
    </xf>
    <xf numFmtId="164" fontId="33" fillId="2" borderId="8" xfId="0" applyNumberFormat="1" applyFont="1" applyFill="1" applyBorder="1" applyAlignment="1">
      <alignment horizontal="center" vertical="center"/>
    </xf>
    <xf numFmtId="2" fontId="13" fillId="2" borderId="32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164" fontId="39" fillId="2" borderId="2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49" fontId="23" fillId="2" borderId="36" xfId="0" applyNumberFormat="1" applyFont="1" applyFill="1" applyBorder="1" applyAlignment="1">
      <alignment horizontal="center" vertical="center"/>
    </xf>
    <xf numFmtId="3" fontId="23" fillId="0" borderId="37" xfId="0" applyNumberFormat="1" applyFont="1" applyBorder="1" applyAlignment="1">
      <alignment horizontal="center"/>
    </xf>
    <xf numFmtId="164" fontId="39" fillId="2" borderId="11" xfId="0" applyNumberFormat="1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49" fontId="23" fillId="2" borderId="10" xfId="0" applyNumberFormat="1" applyFont="1" applyFill="1" applyBorder="1" applyAlignment="1">
      <alignment horizontal="center" vertical="center"/>
    </xf>
    <xf numFmtId="49" fontId="23" fillId="2" borderId="11" xfId="0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164" fontId="39" fillId="2" borderId="8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49" fontId="23" fillId="2" borderId="34" xfId="0" applyNumberFormat="1" applyFont="1" applyFill="1" applyBorder="1" applyAlignment="1">
      <alignment horizontal="center" vertical="center"/>
    </xf>
    <xf numFmtId="49" fontId="23" fillId="2" borderId="35" xfId="0" applyNumberFormat="1" applyFont="1" applyFill="1" applyBorder="1" applyAlignment="1">
      <alignment horizontal="center" vertical="center"/>
    </xf>
    <xf numFmtId="3" fontId="22" fillId="0" borderId="24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center"/>
    </xf>
    <xf numFmtId="2" fontId="8" fillId="7" borderId="2" xfId="0" applyNumberFormat="1" applyFont="1" applyFill="1" applyBorder="1" applyAlignment="1">
      <alignment horizontal="center" vertical="center"/>
    </xf>
    <xf numFmtId="2" fontId="8" fillId="7" borderId="8" xfId="0" applyNumberFormat="1" applyFont="1" applyFill="1" applyBorder="1" applyAlignment="1">
      <alignment horizontal="center" vertical="center"/>
    </xf>
    <xf numFmtId="2" fontId="8" fillId="7" borderId="11" xfId="0" applyNumberFormat="1" applyFont="1" applyFill="1" applyBorder="1" applyAlignment="1">
      <alignment horizontal="center" vertical="center"/>
    </xf>
    <xf numFmtId="2" fontId="8" fillId="7" borderId="16" xfId="0" applyNumberFormat="1" applyFont="1" applyFill="1" applyBorder="1" applyAlignment="1">
      <alignment horizontal="center" vertical="center"/>
    </xf>
    <xf numFmtId="2" fontId="40" fillId="0" borderId="0" xfId="0" applyNumberFormat="1" applyFont="1" applyAlignment="1">
      <alignment horizontal="center"/>
    </xf>
    <xf numFmtId="3" fontId="41" fillId="0" borderId="0" xfId="0" applyNumberFormat="1" applyFont="1" applyAlignment="1">
      <alignment horizontal="center"/>
    </xf>
    <xf numFmtId="2" fontId="42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2" fontId="44" fillId="0" borderId="0" xfId="0" applyNumberFormat="1" applyFont="1" applyAlignment="1">
      <alignment horizontal="center"/>
    </xf>
  </cellXfs>
  <cellStyles count="4">
    <cellStyle name="Hyperlink" xfId="3" builtinId="8"/>
    <cellStyle name="Normal" xfId="0" builtinId="0"/>
    <cellStyle name="Normal 2" xfId="1" xr:uid="{F7527968-A45C-4302-9722-2AEE40B73C9D}"/>
    <cellStyle name="Virgulă 2" xfId="2" xr:uid="{B6D40D2A-2C96-48C6-80A7-601F2EB74F1F}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0"/>
  <sheetViews>
    <sheetView tabSelected="1" topLeftCell="A7" zoomScale="85" zoomScaleNormal="85" workbookViewId="0">
      <selection activeCell="F31" sqref="F31:I36"/>
    </sheetView>
  </sheetViews>
  <sheetFormatPr defaultRowHeight="18.75" x14ac:dyDescent="0.3"/>
  <cols>
    <col min="1" max="1" width="5.7109375" customWidth="1"/>
    <col min="2" max="2" width="23.85546875" customWidth="1"/>
    <col min="3" max="3" width="9.42578125" customWidth="1"/>
    <col min="4" max="4" width="21.140625" style="59" customWidth="1"/>
    <col min="5" max="5" width="13.7109375" style="46" customWidth="1"/>
    <col min="6" max="6" width="10.7109375" customWidth="1"/>
    <col min="7" max="7" width="19.5703125" customWidth="1"/>
    <col min="8" max="8" width="17.85546875" customWidth="1"/>
    <col min="9" max="9" width="10.85546875" customWidth="1"/>
    <col min="10" max="10" width="13.28515625" customWidth="1"/>
    <col min="11" max="11" width="11.42578125" bestFit="1" customWidth="1"/>
    <col min="12" max="12" width="11.85546875" customWidth="1"/>
    <col min="13" max="13" width="13.28515625" customWidth="1"/>
    <col min="14" max="14" width="12.5703125" customWidth="1"/>
    <col min="15" max="16" width="9.85546875" bestFit="1" customWidth="1"/>
    <col min="17" max="17" width="9.28515625" bestFit="1" customWidth="1"/>
    <col min="18" max="18" width="12.28515625" bestFit="1" customWidth="1"/>
    <col min="19" max="19" width="16.42578125" customWidth="1"/>
    <col min="21" max="21" width="17" style="46" customWidth="1"/>
    <col min="22" max="22" width="9.140625" style="71"/>
    <col min="23" max="23" width="12.7109375" style="71" bestFit="1" customWidth="1"/>
    <col min="24" max="54" width="9.140625" style="71"/>
  </cols>
  <sheetData>
    <row r="1" spans="1:23" ht="20.25" x14ac:dyDescent="0.3">
      <c r="A1" s="1" t="s">
        <v>0</v>
      </c>
      <c r="B1" s="2"/>
      <c r="C1" s="2"/>
      <c r="D1" s="52"/>
      <c r="E1" s="43"/>
      <c r="F1" s="2"/>
      <c r="G1" s="4"/>
      <c r="H1" s="5"/>
      <c r="I1" s="2"/>
      <c r="J1" s="2"/>
      <c r="K1" s="2"/>
      <c r="L1" s="2"/>
      <c r="M1" s="2"/>
      <c r="N1" s="2"/>
      <c r="O1" s="3"/>
      <c r="P1" s="6"/>
      <c r="Q1" s="2"/>
      <c r="R1" s="2"/>
      <c r="S1" s="2"/>
      <c r="T1" s="2"/>
      <c r="U1" s="43"/>
    </row>
    <row r="2" spans="1:23" ht="20.25" x14ac:dyDescent="0.25">
      <c r="A2" s="164" t="s">
        <v>48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</row>
    <row r="3" spans="1:23" ht="20.25" x14ac:dyDescent="0.25">
      <c r="A3" s="164" t="s">
        <v>89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</row>
    <row r="4" spans="1:23" ht="20.25" x14ac:dyDescent="0.3">
      <c r="A4" s="2" t="s">
        <v>1</v>
      </c>
      <c r="B4" s="2"/>
      <c r="C4" s="2"/>
      <c r="D4" s="52"/>
      <c r="E4" s="43"/>
      <c r="F4" s="165" t="s">
        <v>50</v>
      </c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2"/>
      <c r="R4" s="2"/>
      <c r="S4" s="2"/>
      <c r="T4" s="2"/>
      <c r="U4" s="43"/>
    </row>
    <row r="5" spans="1:23" ht="7.5" customHeight="1" thickBot="1" x14ac:dyDescent="0.35">
      <c r="A5" s="2"/>
      <c r="B5" s="2"/>
      <c r="C5" s="2"/>
      <c r="D5" s="52"/>
      <c r="E5" s="43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2"/>
      <c r="R5" s="2"/>
      <c r="S5" s="2"/>
      <c r="T5" s="2"/>
      <c r="U5" s="43"/>
    </row>
    <row r="6" spans="1:23" ht="21" thickBot="1" x14ac:dyDescent="0.35">
      <c r="A6" s="8" t="s">
        <v>2</v>
      </c>
      <c r="B6" s="9" t="s">
        <v>3</v>
      </c>
      <c r="C6" s="10" t="s">
        <v>4</v>
      </c>
      <c r="D6" s="53" t="s">
        <v>5</v>
      </c>
      <c r="E6" s="14" t="s">
        <v>6</v>
      </c>
      <c r="F6" s="76" t="s">
        <v>7</v>
      </c>
      <c r="G6" s="12" t="s">
        <v>8</v>
      </c>
      <c r="H6" s="12" t="s">
        <v>8</v>
      </c>
      <c r="I6" s="11" t="s">
        <v>9</v>
      </c>
      <c r="J6" s="9" t="s">
        <v>10</v>
      </c>
      <c r="K6" s="166" t="s">
        <v>11</v>
      </c>
      <c r="L6" s="167"/>
      <c r="M6" s="167"/>
      <c r="N6" s="167"/>
      <c r="O6" s="167"/>
      <c r="P6" s="48" t="s">
        <v>12</v>
      </c>
      <c r="Q6" s="13" t="s">
        <v>13</v>
      </c>
      <c r="R6" s="9" t="s">
        <v>14</v>
      </c>
      <c r="S6" s="9" t="s">
        <v>15</v>
      </c>
      <c r="T6" s="14" t="s">
        <v>16</v>
      </c>
      <c r="U6" s="14" t="s">
        <v>17</v>
      </c>
    </row>
    <row r="7" spans="1:23" ht="20.25" x14ac:dyDescent="0.3">
      <c r="A7" s="15" t="s">
        <v>18</v>
      </c>
      <c r="B7" s="16" t="s">
        <v>19</v>
      </c>
      <c r="C7" s="17" t="s">
        <v>20</v>
      </c>
      <c r="D7" s="54"/>
      <c r="E7" s="21"/>
      <c r="F7" s="77" t="s">
        <v>21</v>
      </c>
      <c r="G7" s="19" t="s">
        <v>3</v>
      </c>
      <c r="H7" s="19" t="s">
        <v>22</v>
      </c>
      <c r="I7" s="18"/>
      <c r="J7" s="16" t="s">
        <v>23</v>
      </c>
      <c r="K7" s="18" t="s">
        <v>24</v>
      </c>
      <c r="L7" s="9" t="s">
        <v>25</v>
      </c>
      <c r="M7" s="18" t="s">
        <v>26</v>
      </c>
      <c r="N7" s="9" t="s">
        <v>27</v>
      </c>
      <c r="O7" s="18" t="s">
        <v>28</v>
      </c>
      <c r="P7" s="49" t="s">
        <v>29</v>
      </c>
      <c r="Q7" s="20" t="s">
        <v>30</v>
      </c>
      <c r="R7" s="16" t="s">
        <v>31</v>
      </c>
      <c r="S7" s="16" t="s">
        <v>32</v>
      </c>
      <c r="T7" s="21" t="s">
        <v>33</v>
      </c>
      <c r="U7" s="21"/>
    </row>
    <row r="8" spans="1:23" ht="20.25" x14ac:dyDescent="0.3">
      <c r="A8" s="15"/>
      <c r="B8" s="16"/>
      <c r="C8" s="17"/>
      <c r="D8" s="54"/>
      <c r="E8" s="21"/>
      <c r="F8" s="77"/>
      <c r="G8" s="19"/>
      <c r="H8" s="19" t="s">
        <v>34</v>
      </c>
      <c r="I8" s="18" t="s">
        <v>35</v>
      </c>
      <c r="J8" s="16" t="s">
        <v>36</v>
      </c>
      <c r="K8" s="18"/>
      <c r="L8" s="16"/>
      <c r="M8" s="18"/>
      <c r="N8" s="16"/>
      <c r="O8" s="18"/>
      <c r="P8" s="49"/>
      <c r="Q8" s="22"/>
      <c r="R8" s="16" t="s">
        <v>37</v>
      </c>
      <c r="S8" s="16" t="s">
        <v>38</v>
      </c>
      <c r="T8" s="16"/>
      <c r="U8" s="21"/>
      <c r="W8" s="72"/>
    </row>
    <row r="9" spans="1:23" ht="21" thickBot="1" x14ac:dyDescent="0.35">
      <c r="A9" s="23"/>
      <c r="B9" s="24"/>
      <c r="C9" s="25"/>
      <c r="D9" s="55"/>
      <c r="E9" s="44"/>
      <c r="F9" s="78"/>
      <c r="G9" s="27"/>
      <c r="H9" s="27"/>
      <c r="I9" s="26" t="s">
        <v>39</v>
      </c>
      <c r="J9" s="24"/>
      <c r="K9" s="26"/>
      <c r="L9" s="24"/>
      <c r="M9" s="26"/>
      <c r="N9" s="24"/>
      <c r="O9" s="26"/>
      <c r="P9" s="50"/>
      <c r="Q9" s="24"/>
      <c r="R9" s="28">
        <v>0.05</v>
      </c>
      <c r="S9" s="24" t="s">
        <v>40</v>
      </c>
      <c r="T9" s="24"/>
      <c r="U9" s="44"/>
    </row>
    <row r="10" spans="1:23" ht="21" customHeight="1" x14ac:dyDescent="0.25">
      <c r="A10" s="112">
        <v>1</v>
      </c>
      <c r="B10" s="140" t="s">
        <v>51</v>
      </c>
      <c r="C10" s="121">
        <v>6.16</v>
      </c>
      <c r="D10" s="156" t="s">
        <v>52</v>
      </c>
      <c r="E10" s="125" t="s">
        <v>53</v>
      </c>
      <c r="F10" s="127" t="s">
        <v>54</v>
      </c>
      <c r="G10" s="204">
        <v>46103746</v>
      </c>
      <c r="H10" s="66" t="s">
        <v>121</v>
      </c>
      <c r="I10" s="109" t="s">
        <v>105</v>
      </c>
      <c r="J10" s="206">
        <f>SUM(K10:O11)</f>
        <v>140.63999999999999</v>
      </c>
      <c r="K10" s="131"/>
      <c r="L10" s="152">
        <v>0.37</v>
      </c>
      <c r="M10" s="152">
        <v>0.14000000000000001</v>
      </c>
      <c r="N10" s="152">
        <v>84.46</v>
      </c>
      <c r="O10" s="135">
        <v>55.67</v>
      </c>
      <c r="P10" s="160">
        <v>95</v>
      </c>
      <c r="Q10" s="115">
        <v>5</v>
      </c>
      <c r="R10" s="115">
        <f>0.05*S10</f>
        <v>668.04</v>
      </c>
      <c r="S10" s="117">
        <f>P10*J10</f>
        <v>13360.8</v>
      </c>
      <c r="T10" s="162" t="s">
        <v>41</v>
      </c>
      <c r="U10" s="158" t="s">
        <v>55</v>
      </c>
      <c r="W10" s="80"/>
    </row>
    <row r="11" spans="1:23" ht="19.5" customHeight="1" thickBot="1" x14ac:dyDescent="0.3">
      <c r="A11" s="113"/>
      <c r="B11" s="155"/>
      <c r="C11" s="122"/>
      <c r="D11" s="157"/>
      <c r="E11" s="126"/>
      <c r="F11" s="128"/>
      <c r="G11" s="67" t="s">
        <v>122</v>
      </c>
      <c r="H11" s="205">
        <v>24986651</v>
      </c>
      <c r="I11" s="110"/>
      <c r="J11" s="207"/>
      <c r="K11" s="132"/>
      <c r="L11" s="153"/>
      <c r="M11" s="153"/>
      <c r="N11" s="153"/>
      <c r="O11" s="171"/>
      <c r="P11" s="161"/>
      <c r="Q11" s="116"/>
      <c r="R11" s="116"/>
      <c r="S11" s="118"/>
      <c r="T11" s="163"/>
      <c r="U11" s="159"/>
    </row>
    <row r="12" spans="1:23" ht="19.5" customHeight="1" x14ac:dyDescent="0.3">
      <c r="A12" s="112">
        <v>2</v>
      </c>
      <c r="B12" s="140" t="s">
        <v>56</v>
      </c>
      <c r="C12" s="179">
        <v>19.71</v>
      </c>
      <c r="D12" s="123" t="s">
        <v>57</v>
      </c>
      <c r="E12" s="143" t="s">
        <v>58</v>
      </c>
      <c r="F12" s="145" t="s">
        <v>54</v>
      </c>
      <c r="G12" s="61" t="s">
        <v>71</v>
      </c>
      <c r="H12" s="60" t="s">
        <v>73</v>
      </c>
      <c r="I12" s="109" t="s">
        <v>124</v>
      </c>
      <c r="J12" s="206">
        <f>SUM(L12:O13)</f>
        <v>435.03000000000003</v>
      </c>
      <c r="K12" s="131"/>
      <c r="L12" s="152"/>
      <c r="M12" s="152">
        <v>1.29</v>
      </c>
      <c r="N12" s="152">
        <v>352.73</v>
      </c>
      <c r="O12" s="135">
        <v>81.010000000000005</v>
      </c>
      <c r="P12" s="160">
        <v>100</v>
      </c>
      <c r="Q12" s="115">
        <v>5</v>
      </c>
      <c r="R12" s="115">
        <f t="shared" ref="R12" si="0">0.05*S12</f>
        <v>2175.15</v>
      </c>
      <c r="S12" s="117">
        <f t="shared" ref="S12" si="1">P12*J12</f>
        <v>43503</v>
      </c>
      <c r="T12" s="162" t="s">
        <v>41</v>
      </c>
      <c r="U12" s="158" t="s">
        <v>59</v>
      </c>
    </row>
    <row r="13" spans="1:23" ht="19.5" customHeight="1" thickBot="1" x14ac:dyDescent="0.3">
      <c r="A13" s="113"/>
      <c r="B13" s="155"/>
      <c r="C13" s="180"/>
      <c r="D13" s="124"/>
      <c r="E13" s="144"/>
      <c r="F13" s="146"/>
      <c r="G13" s="62" t="s">
        <v>72</v>
      </c>
      <c r="H13" s="63" t="s">
        <v>74</v>
      </c>
      <c r="I13" s="110"/>
      <c r="J13" s="208"/>
      <c r="K13" s="132"/>
      <c r="L13" s="153"/>
      <c r="M13" s="153"/>
      <c r="N13" s="153"/>
      <c r="O13" s="171"/>
      <c r="P13" s="161"/>
      <c r="Q13" s="116"/>
      <c r="R13" s="116"/>
      <c r="S13" s="118"/>
      <c r="T13" s="163"/>
      <c r="U13" s="159"/>
    </row>
    <row r="14" spans="1:23" ht="19.5" customHeight="1" x14ac:dyDescent="0.25">
      <c r="A14" s="112">
        <v>3</v>
      </c>
      <c r="B14" s="119" t="s">
        <v>64</v>
      </c>
      <c r="C14" s="121">
        <v>2.0499999999999998</v>
      </c>
      <c r="D14" s="123" t="s">
        <v>61</v>
      </c>
      <c r="E14" s="125" t="s">
        <v>65</v>
      </c>
      <c r="F14" s="127" t="s">
        <v>54</v>
      </c>
      <c r="G14" s="65" t="s">
        <v>79</v>
      </c>
      <c r="H14" s="66" t="s">
        <v>81</v>
      </c>
      <c r="I14" s="109" t="s">
        <v>124</v>
      </c>
      <c r="J14" s="207">
        <f t="shared" ref="J14" si="2">SUM(K14:O15)</f>
        <v>88.08</v>
      </c>
      <c r="K14" s="129">
        <v>75.81</v>
      </c>
      <c r="L14" s="137"/>
      <c r="M14" s="137"/>
      <c r="N14" s="137">
        <v>10.17</v>
      </c>
      <c r="O14" s="135">
        <v>2.1</v>
      </c>
      <c r="P14" s="133">
        <v>100</v>
      </c>
      <c r="Q14" s="115">
        <v>5</v>
      </c>
      <c r="R14" s="115">
        <f t="shared" ref="R14" si="3">0.05*S14</f>
        <v>440.40000000000003</v>
      </c>
      <c r="S14" s="117">
        <f t="shared" ref="S14:S16" si="4">P14*J14</f>
        <v>8808</v>
      </c>
      <c r="T14" s="112" t="s">
        <v>41</v>
      </c>
      <c r="U14" s="158" t="s">
        <v>63</v>
      </c>
    </row>
    <row r="15" spans="1:23" ht="19.5" customHeight="1" thickBot="1" x14ac:dyDescent="0.3">
      <c r="A15" s="114"/>
      <c r="B15" s="183"/>
      <c r="C15" s="154"/>
      <c r="D15" s="184"/>
      <c r="E15" s="185"/>
      <c r="F15" s="169"/>
      <c r="G15" s="62" t="s">
        <v>80</v>
      </c>
      <c r="H15" s="63" t="s">
        <v>82</v>
      </c>
      <c r="I15" s="170"/>
      <c r="J15" s="207"/>
      <c r="K15" s="111"/>
      <c r="L15" s="186"/>
      <c r="M15" s="186"/>
      <c r="N15" s="186"/>
      <c r="O15" s="176"/>
      <c r="P15" s="177"/>
      <c r="Q15" s="139"/>
      <c r="R15" s="139"/>
      <c r="S15" s="187"/>
      <c r="T15" s="114"/>
      <c r="U15" s="178"/>
    </row>
    <row r="16" spans="1:23" ht="19.5" customHeight="1" x14ac:dyDescent="0.3">
      <c r="A16" s="112">
        <v>4</v>
      </c>
      <c r="B16" s="119" t="s">
        <v>90</v>
      </c>
      <c r="C16" s="121">
        <v>8.15</v>
      </c>
      <c r="D16" s="123" t="s">
        <v>91</v>
      </c>
      <c r="E16" s="188" t="s">
        <v>92</v>
      </c>
      <c r="F16" s="189" t="s">
        <v>93</v>
      </c>
      <c r="G16" s="190" t="s">
        <v>94</v>
      </c>
      <c r="H16" s="191">
        <v>45988106</v>
      </c>
      <c r="I16" s="109" t="s">
        <v>95</v>
      </c>
      <c r="J16" s="206">
        <f t="shared" ref="J16" si="5">SUM(K16:O17)</f>
        <v>886.85</v>
      </c>
      <c r="K16" s="129"/>
      <c r="L16" s="137">
        <v>292.41000000000003</v>
      </c>
      <c r="M16" s="137">
        <v>260.02999999999997</v>
      </c>
      <c r="N16" s="137">
        <v>328.06</v>
      </c>
      <c r="O16" s="135">
        <v>6.35</v>
      </c>
      <c r="P16" s="133">
        <v>275</v>
      </c>
      <c r="Q16" s="115">
        <v>5</v>
      </c>
      <c r="R16" s="115">
        <f>0.05*S16</f>
        <v>12194.1875</v>
      </c>
      <c r="S16" s="117">
        <f t="shared" si="4"/>
        <v>243883.75</v>
      </c>
      <c r="T16" s="112" t="s">
        <v>41</v>
      </c>
      <c r="U16" s="158" t="s">
        <v>96</v>
      </c>
    </row>
    <row r="17" spans="1:23" ht="19.5" customHeight="1" thickBot="1" x14ac:dyDescent="0.3">
      <c r="A17" s="113"/>
      <c r="B17" s="120"/>
      <c r="C17" s="122"/>
      <c r="D17" s="124"/>
      <c r="E17" s="192"/>
      <c r="F17" s="193"/>
      <c r="G17" s="194" t="s">
        <v>97</v>
      </c>
      <c r="H17" s="195" t="s">
        <v>98</v>
      </c>
      <c r="I17" s="110"/>
      <c r="J17" s="208"/>
      <c r="K17" s="130"/>
      <c r="L17" s="138"/>
      <c r="M17" s="138"/>
      <c r="N17" s="138"/>
      <c r="O17" s="136"/>
      <c r="P17" s="134"/>
      <c r="Q17" s="116"/>
      <c r="R17" s="116"/>
      <c r="S17" s="187"/>
      <c r="T17" s="113"/>
      <c r="U17" s="159"/>
    </row>
    <row r="18" spans="1:23" ht="19.5" customHeight="1" x14ac:dyDescent="0.25">
      <c r="A18" s="112">
        <v>5</v>
      </c>
      <c r="B18" s="196" t="s">
        <v>99</v>
      </c>
      <c r="C18" s="121">
        <v>3.2</v>
      </c>
      <c r="D18" s="123" t="s">
        <v>100</v>
      </c>
      <c r="E18" s="188" t="s">
        <v>101</v>
      </c>
      <c r="F18" s="189" t="s">
        <v>102</v>
      </c>
      <c r="G18" s="65" t="s">
        <v>103</v>
      </c>
      <c r="H18" s="66" t="s">
        <v>104</v>
      </c>
      <c r="I18" s="109" t="s">
        <v>105</v>
      </c>
      <c r="J18" s="207">
        <f t="shared" ref="J18" si="6">SUM(K18:O19)</f>
        <v>904.79</v>
      </c>
      <c r="K18" s="181"/>
      <c r="L18" s="137">
        <v>833.05</v>
      </c>
      <c r="M18" s="137">
        <v>61.16</v>
      </c>
      <c r="N18" s="137">
        <v>10.58</v>
      </c>
      <c r="O18" s="105"/>
      <c r="P18" s="133">
        <v>225</v>
      </c>
      <c r="Q18" s="115">
        <v>5</v>
      </c>
      <c r="R18" s="115">
        <f>0.05*S18</f>
        <v>10178.887500000001</v>
      </c>
      <c r="S18" s="117">
        <f>225*J18</f>
        <v>203577.75</v>
      </c>
      <c r="T18" s="112" t="s">
        <v>49</v>
      </c>
      <c r="U18" s="158" t="s">
        <v>106</v>
      </c>
    </row>
    <row r="19" spans="1:23" ht="19.5" customHeight="1" thickBot="1" x14ac:dyDescent="0.3">
      <c r="A19" s="113"/>
      <c r="B19" s="198"/>
      <c r="C19" s="154"/>
      <c r="D19" s="184"/>
      <c r="E19" s="199"/>
      <c r="F19" s="200"/>
      <c r="G19" s="62" t="s">
        <v>107</v>
      </c>
      <c r="H19" s="63" t="s">
        <v>108</v>
      </c>
      <c r="I19" s="170"/>
      <c r="J19" s="207"/>
      <c r="K19" s="201"/>
      <c r="L19" s="186"/>
      <c r="M19" s="186"/>
      <c r="N19" s="186"/>
      <c r="O19" s="104"/>
      <c r="P19" s="177"/>
      <c r="Q19" s="139"/>
      <c r="R19" s="139"/>
      <c r="S19" s="187"/>
      <c r="T19" s="114"/>
      <c r="U19" s="178"/>
    </row>
    <row r="20" spans="1:23" ht="19.5" customHeight="1" x14ac:dyDescent="0.25">
      <c r="A20" s="112">
        <v>6</v>
      </c>
      <c r="B20" s="119" t="s">
        <v>123</v>
      </c>
      <c r="C20" s="102">
        <v>1</v>
      </c>
      <c r="D20" s="106" t="s">
        <v>117</v>
      </c>
      <c r="E20" s="188" t="s">
        <v>118</v>
      </c>
      <c r="F20" s="189" t="s">
        <v>119</v>
      </c>
      <c r="G20" s="65" t="s">
        <v>125</v>
      </c>
      <c r="H20" s="66" t="s">
        <v>127</v>
      </c>
      <c r="I20" s="109" t="s">
        <v>105</v>
      </c>
      <c r="J20" s="206">
        <v>210.94</v>
      </c>
      <c r="K20" s="90">
        <v>202.29</v>
      </c>
      <c r="L20" s="92"/>
      <c r="M20" s="92">
        <v>5.25</v>
      </c>
      <c r="N20" s="92">
        <v>3.4</v>
      </c>
      <c r="O20" s="105"/>
      <c r="P20" s="98">
        <v>145</v>
      </c>
      <c r="Q20" s="94">
        <v>5</v>
      </c>
      <c r="R20" s="94">
        <f>0.05*S20</f>
        <v>1529.3150000000001</v>
      </c>
      <c r="S20" s="100">
        <f>145*210.94</f>
        <v>30586.3</v>
      </c>
      <c r="T20" s="96" t="s">
        <v>41</v>
      </c>
      <c r="U20" s="88" t="s">
        <v>120</v>
      </c>
    </row>
    <row r="21" spans="1:23" ht="19.5" customHeight="1" thickBot="1" x14ac:dyDescent="0.3">
      <c r="A21" s="113"/>
      <c r="B21" s="120"/>
      <c r="C21" s="103"/>
      <c r="D21" s="107"/>
      <c r="E21" s="192"/>
      <c r="F21" s="193"/>
      <c r="G21" s="67" t="s">
        <v>126</v>
      </c>
      <c r="H21" s="68" t="s">
        <v>128</v>
      </c>
      <c r="I21" s="110"/>
      <c r="J21" s="208"/>
      <c r="K21" s="91"/>
      <c r="L21" s="93"/>
      <c r="M21" s="93"/>
      <c r="N21" s="93"/>
      <c r="O21" s="108"/>
      <c r="P21" s="99"/>
      <c r="Q21" s="95"/>
      <c r="R21" s="95"/>
      <c r="S21" s="101"/>
      <c r="T21" s="97"/>
      <c r="U21" s="89"/>
    </row>
    <row r="22" spans="1:23" ht="19.5" customHeight="1" x14ac:dyDescent="0.25">
      <c r="A22" s="112">
        <v>7</v>
      </c>
      <c r="B22" s="198" t="s">
        <v>109</v>
      </c>
      <c r="C22" s="154">
        <v>4.4800000000000004</v>
      </c>
      <c r="D22" s="184" t="s">
        <v>100</v>
      </c>
      <c r="E22" s="199" t="s">
        <v>110</v>
      </c>
      <c r="F22" s="200" t="s">
        <v>111</v>
      </c>
      <c r="G22" s="202" t="s">
        <v>112</v>
      </c>
      <c r="H22" s="203" t="s">
        <v>113</v>
      </c>
      <c r="I22" s="170" t="s">
        <v>114</v>
      </c>
      <c r="J22" s="207">
        <f t="shared" ref="J22" si="7">SUM(K22:O23)</f>
        <v>1164.51</v>
      </c>
      <c r="K22" s="111"/>
      <c r="L22" s="186">
        <v>1019.76</v>
      </c>
      <c r="M22" s="186">
        <v>55.93</v>
      </c>
      <c r="N22" s="186">
        <v>88.82</v>
      </c>
      <c r="O22" s="104"/>
      <c r="P22" s="177">
        <v>205</v>
      </c>
      <c r="Q22" s="139">
        <v>5</v>
      </c>
      <c r="R22" s="139">
        <f>0.05*S22</f>
        <v>11936.227500000001</v>
      </c>
      <c r="S22" s="187">
        <f>205*J22</f>
        <v>238724.55</v>
      </c>
      <c r="T22" s="114" t="s">
        <v>41</v>
      </c>
      <c r="U22" s="178" t="s">
        <v>106</v>
      </c>
    </row>
    <row r="23" spans="1:23" ht="19.5" customHeight="1" thickBot="1" x14ac:dyDescent="0.3">
      <c r="A23" s="113"/>
      <c r="B23" s="197"/>
      <c r="C23" s="122"/>
      <c r="D23" s="124"/>
      <c r="E23" s="192"/>
      <c r="F23" s="193"/>
      <c r="G23" s="67" t="s">
        <v>115</v>
      </c>
      <c r="H23" s="68" t="s">
        <v>116</v>
      </c>
      <c r="I23" s="110"/>
      <c r="J23" s="209"/>
      <c r="K23" s="130"/>
      <c r="L23" s="138"/>
      <c r="M23" s="138"/>
      <c r="N23" s="138"/>
      <c r="O23" s="108"/>
      <c r="P23" s="134"/>
      <c r="Q23" s="116"/>
      <c r="R23" s="116"/>
      <c r="S23" s="118"/>
      <c r="T23" s="113"/>
      <c r="U23" s="159"/>
    </row>
    <row r="24" spans="1:23" ht="19.5" customHeight="1" x14ac:dyDescent="0.3">
      <c r="A24" s="112">
        <v>8</v>
      </c>
      <c r="B24" s="140" t="s">
        <v>66</v>
      </c>
      <c r="C24" s="121">
        <v>5.71</v>
      </c>
      <c r="D24" s="168" t="s">
        <v>61</v>
      </c>
      <c r="E24" s="125" t="s">
        <v>67</v>
      </c>
      <c r="F24" s="127" t="s">
        <v>54</v>
      </c>
      <c r="G24" s="69" t="s">
        <v>83</v>
      </c>
      <c r="H24" s="84">
        <v>45.896233000000002</v>
      </c>
      <c r="I24" s="109" t="s">
        <v>114</v>
      </c>
      <c r="J24" s="206">
        <f>SUM(K24:O25)</f>
        <v>259.65999999999997</v>
      </c>
      <c r="K24" s="129"/>
      <c r="L24" s="152"/>
      <c r="M24" s="174">
        <v>17.52</v>
      </c>
      <c r="N24" s="174">
        <v>242.14</v>
      </c>
      <c r="O24" s="135"/>
      <c r="P24" s="133">
        <v>90</v>
      </c>
      <c r="Q24" s="115">
        <v>5</v>
      </c>
      <c r="R24" s="115">
        <f t="shared" ref="R24" si="8">0.05*S24</f>
        <v>1168.47</v>
      </c>
      <c r="S24" s="117">
        <f t="shared" ref="S24" si="9">P24*J24</f>
        <v>23369.399999999998</v>
      </c>
      <c r="T24" s="112" t="s">
        <v>41</v>
      </c>
      <c r="U24" s="158" t="s">
        <v>63</v>
      </c>
    </row>
    <row r="25" spans="1:23" ht="19.5" customHeight="1" thickBot="1" x14ac:dyDescent="0.3">
      <c r="A25" s="113"/>
      <c r="B25" s="155"/>
      <c r="C25" s="122"/>
      <c r="D25" s="172"/>
      <c r="E25" s="126"/>
      <c r="F25" s="128"/>
      <c r="G25" s="70" t="s">
        <v>84</v>
      </c>
      <c r="H25" s="64">
        <v>25.10671</v>
      </c>
      <c r="I25" s="110"/>
      <c r="J25" s="208"/>
      <c r="K25" s="130"/>
      <c r="L25" s="173"/>
      <c r="M25" s="175"/>
      <c r="N25" s="175"/>
      <c r="O25" s="136"/>
      <c r="P25" s="134"/>
      <c r="Q25" s="116"/>
      <c r="R25" s="116"/>
      <c r="S25" s="118"/>
      <c r="T25" s="113"/>
      <c r="U25" s="159"/>
    </row>
    <row r="26" spans="1:23" ht="19.5" customHeight="1" x14ac:dyDescent="0.25">
      <c r="A26" s="112">
        <v>9</v>
      </c>
      <c r="B26" s="119" t="s">
        <v>68</v>
      </c>
      <c r="C26" s="121">
        <v>22.76</v>
      </c>
      <c r="D26" s="123" t="s">
        <v>60</v>
      </c>
      <c r="E26" s="125" t="s">
        <v>62</v>
      </c>
      <c r="F26" s="127" t="s">
        <v>54</v>
      </c>
      <c r="G26" s="65" t="s">
        <v>75</v>
      </c>
      <c r="H26" s="66" t="s">
        <v>77</v>
      </c>
      <c r="I26" s="109" t="s">
        <v>124</v>
      </c>
      <c r="J26" s="206">
        <f t="shared" ref="J26" si="10">SUM(K26:O27)</f>
        <v>551.25</v>
      </c>
      <c r="K26" s="181"/>
      <c r="L26" s="137"/>
      <c r="M26" s="137">
        <v>15.74</v>
      </c>
      <c r="N26" s="137">
        <v>313.70999999999998</v>
      </c>
      <c r="O26" s="135">
        <v>221.8</v>
      </c>
      <c r="P26" s="133">
        <v>100</v>
      </c>
      <c r="Q26" s="115">
        <v>5</v>
      </c>
      <c r="R26" s="115">
        <f t="shared" ref="R26" si="11">0.05*S26</f>
        <v>2756.25</v>
      </c>
      <c r="S26" s="117">
        <f t="shared" ref="S26" si="12">P26*J26</f>
        <v>55125</v>
      </c>
      <c r="T26" s="112" t="s">
        <v>49</v>
      </c>
      <c r="U26" s="158" t="s">
        <v>59</v>
      </c>
    </row>
    <row r="27" spans="1:23" ht="19.5" customHeight="1" thickBot="1" x14ac:dyDescent="0.3">
      <c r="A27" s="113"/>
      <c r="B27" s="120"/>
      <c r="C27" s="122"/>
      <c r="D27" s="124"/>
      <c r="E27" s="126"/>
      <c r="F27" s="128"/>
      <c r="G27" s="67" t="s">
        <v>76</v>
      </c>
      <c r="H27" s="68" t="s">
        <v>78</v>
      </c>
      <c r="I27" s="110"/>
      <c r="J27" s="208"/>
      <c r="K27" s="182"/>
      <c r="L27" s="138"/>
      <c r="M27" s="138"/>
      <c r="N27" s="138"/>
      <c r="O27" s="136"/>
      <c r="P27" s="134"/>
      <c r="Q27" s="116"/>
      <c r="R27" s="116"/>
      <c r="S27" s="118"/>
      <c r="T27" s="113"/>
      <c r="U27" s="159"/>
      <c r="W27" s="73"/>
    </row>
    <row r="28" spans="1:23" ht="19.5" customHeight="1" x14ac:dyDescent="0.25">
      <c r="A28" s="112">
        <v>10</v>
      </c>
      <c r="B28" s="119" t="s">
        <v>69</v>
      </c>
      <c r="C28" s="121">
        <v>27</v>
      </c>
      <c r="D28" s="123" t="s">
        <v>61</v>
      </c>
      <c r="E28" s="125" t="s">
        <v>70</v>
      </c>
      <c r="F28" s="127" t="s">
        <v>54</v>
      </c>
      <c r="G28" s="65" t="s">
        <v>85</v>
      </c>
      <c r="H28" s="66" t="s">
        <v>87</v>
      </c>
      <c r="I28" s="109" t="s">
        <v>114</v>
      </c>
      <c r="J28" s="207">
        <f t="shared" ref="J28" si="13">SUM(K28:O29)</f>
        <v>665.52</v>
      </c>
      <c r="K28" s="129"/>
      <c r="L28" s="137">
        <v>0.42</v>
      </c>
      <c r="M28" s="137">
        <f>75.91+53.08</f>
        <v>128.99</v>
      </c>
      <c r="N28" s="137">
        <f>665.52-132.28</f>
        <v>533.24</v>
      </c>
      <c r="O28" s="135">
        <f>2.87+0</f>
        <v>2.87</v>
      </c>
      <c r="P28" s="133">
        <v>90</v>
      </c>
      <c r="Q28" s="115">
        <v>5</v>
      </c>
      <c r="R28" s="115">
        <f t="shared" ref="R28" si="14">0.05*S28</f>
        <v>2994.84</v>
      </c>
      <c r="S28" s="117">
        <f t="shared" ref="S28" si="15">P28*J28</f>
        <v>59896.799999999996</v>
      </c>
      <c r="T28" s="112" t="s">
        <v>41</v>
      </c>
      <c r="U28" s="158" t="s">
        <v>63</v>
      </c>
    </row>
    <row r="29" spans="1:23" ht="19.5" customHeight="1" thickBot="1" x14ac:dyDescent="0.3">
      <c r="A29" s="113"/>
      <c r="B29" s="120"/>
      <c r="C29" s="122"/>
      <c r="D29" s="124"/>
      <c r="E29" s="126"/>
      <c r="F29" s="128"/>
      <c r="G29" s="67" t="s">
        <v>86</v>
      </c>
      <c r="H29" s="68" t="s">
        <v>88</v>
      </c>
      <c r="I29" s="110"/>
      <c r="J29" s="208"/>
      <c r="K29" s="130"/>
      <c r="L29" s="138"/>
      <c r="M29" s="138"/>
      <c r="N29" s="138"/>
      <c r="O29" s="136"/>
      <c r="P29" s="134"/>
      <c r="Q29" s="139"/>
      <c r="R29" s="116"/>
      <c r="S29" s="118"/>
      <c r="T29" s="113"/>
      <c r="U29" s="159"/>
    </row>
    <row r="30" spans="1:23" ht="21" thickBot="1" x14ac:dyDescent="0.35">
      <c r="A30" s="29" t="s">
        <v>42</v>
      </c>
      <c r="B30" s="30"/>
      <c r="C30" s="79">
        <f>SUM(C10:C29)</f>
        <v>100.22</v>
      </c>
      <c r="D30" s="82"/>
      <c r="E30" s="74"/>
      <c r="F30" s="30"/>
      <c r="G30" s="83"/>
      <c r="H30" s="31"/>
      <c r="I30" s="32"/>
      <c r="J30" s="42">
        <f>SUM(J10:J29)</f>
        <v>5307.27</v>
      </c>
      <c r="K30" s="42">
        <f>SUM(K10:K29)</f>
        <v>278.10000000000002</v>
      </c>
      <c r="L30" s="42">
        <f>SUM(L10:L29)</f>
        <v>2146.0100000000002</v>
      </c>
      <c r="M30" s="42">
        <f>SUM(M10:M29)</f>
        <v>546.04999999999995</v>
      </c>
      <c r="N30" s="42">
        <f>SUM(N10:N29)</f>
        <v>1967.3100000000002</v>
      </c>
      <c r="O30" s="42">
        <f>SUM(O10:O29)</f>
        <v>369.8</v>
      </c>
      <c r="P30" s="148"/>
      <c r="Q30" s="149"/>
      <c r="R30" s="33">
        <f>SUM(R10:R29)</f>
        <v>46041.767500000002</v>
      </c>
      <c r="S30" s="87">
        <f>SUM(S10:S29)</f>
        <v>920835.35</v>
      </c>
      <c r="T30" s="150" t="s">
        <v>43</v>
      </c>
      <c r="U30" s="151"/>
    </row>
    <row r="31" spans="1:23" ht="20.25" x14ac:dyDescent="0.3">
      <c r="A31" s="34"/>
      <c r="B31" s="2"/>
      <c r="C31" s="34"/>
      <c r="D31" s="56"/>
      <c r="E31" s="45"/>
      <c r="F31" s="34"/>
      <c r="G31" s="35"/>
      <c r="H31" s="51"/>
      <c r="I31" s="2"/>
      <c r="J31" s="36"/>
      <c r="K31" s="34"/>
      <c r="L31" s="36"/>
      <c r="M31" s="36"/>
      <c r="N31" s="36"/>
      <c r="O31" s="36"/>
      <c r="P31" s="47"/>
      <c r="Q31" s="47"/>
      <c r="R31" s="34"/>
      <c r="S31" s="34"/>
      <c r="T31" s="34"/>
      <c r="U31" s="45"/>
    </row>
    <row r="32" spans="1:23" ht="23.25" x14ac:dyDescent="0.35">
      <c r="A32" s="34"/>
      <c r="B32" s="2"/>
      <c r="C32" s="34"/>
      <c r="D32" s="57"/>
      <c r="E32" s="45"/>
      <c r="F32" s="210"/>
      <c r="G32" s="210"/>
      <c r="H32" s="51"/>
      <c r="I32" s="2"/>
      <c r="J32" s="36"/>
      <c r="K32" s="34"/>
      <c r="L32" s="36"/>
      <c r="M32" s="36"/>
      <c r="N32" s="36"/>
      <c r="O32" s="36"/>
      <c r="P32" s="47"/>
      <c r="Q32" s="47"/>
      <c r="R32" s="34"/>
      <c r="S32" s="34"/>
      <c r="T32" s="34"/>
      <c r="U32" s="45"/>
    </row>
    <row r="33" spans="1:21" ht="23.25" x14ac:dyDescent="0.35">
      <c r="A33" s="34"/>
      <c r="B33" s="141" t="s">
        <v>47</v>
      </c>
      <c r="C33" s="141"/>
      <c r="D33" s="141"/>
      <c r="E33" s="141"/>
      <c r="F33" s="211"/>
      <c r="G33" s="212"/>
      <c r="H33" s="81"/>
      <c r="I33" s="38"/>
      <c r="J33" s="39"/>
      <c r="K33" s="142"/>
      <c r="L33" s="141"/>
      <c r="M33" s="142"/>
      <c r="N33" s="141"/>
      <c r="O33" s="142"/>
      <c r="P33" s="142"/>
      <c r="Q33" s="38"/>
      <c r="R33" s="38"/>
      <c r="S33" s="37" t="s">
        <v>44</v>
      </c>
      <c r="T33" s="37"/>
      <c r="U33" s="45"/>
    </row>
    <row r="34" spans="1:21" ht="23.25" x14ac:dyDescent="0.35">
      <c r="A34" s="34"/>
      <c r="B34" s="141" t="s">
        <v>45</v>
      </c>
      <c r="C34" s="141"/>
      <c r="D34" s="141"/>
      <c r="E34" s="141"/>
      <c r="F34" s="213"/>
      <c r="G34" s="214"/>
      <c r="I34" s="38"/>
      <c r="J34" s="81"/>
      <c r="K34" s="38"/>
      <c r="L34" s="38"/>
      <c r="M34" s="40"/>
      <c r="N34" s="147"/>
      <c r="O34" s="147"/>
      <c r="P34" s="41"/>
      <c r="Q34" s="38"/>
      <c r="R34" s="38"/>
      <c r="S34" s="37" t="s">
        <v>46</v>
      </c>
      <c r="T34" s="37"/>
      <c r="U34" s="45"/>
    </row>
    <row r="35" spans="1:21" ht="20.25" x14ac:dyDescent="0.3">
      <c r="A35" s="34"/>
      <c r="B35" s="2"/>
      <c r="C35" s="34"/>
      <c r="D35" s="58"/>
      <c r="E35" s="75"/>
      <c r="F35" s="34"/>
      <c r="G35" s="51"/>
      <c r="I35" s="34"/>
      <c r="K35" s="34"/>
      <c r="L35" s="34"/>
      <c r="M35" s="34"/>
      <c r="N35" s="34"/>
      <c r="O35" s="34"/>
      <c r="P35" s="41"/>
      <c r="Q35" s="34"/>
      <c r="R35" s="34"/>
      <c r="S35" s="34"/>
      <c r="T35" s="34"/>
      <c r="U35" s="45"/>
    </row>
    <row r="36" spans="1:21" x14ac:dyDescent="0.3">
      <c r="G36" s="81"/>
      <c r="H36" s="85"/>
      <c r="J36" s="85"/>
    </row>
    <row r="37" spans="1:21" x14ac:dyDescent="0.3">
      <c r="H37" s="81"/>
      <c r="J37" s="81"/>
    </row>
    <row r="38" spans="1:21" x14ac:dyDescent="0.3">
      <c r="G38" s="85"/>
    </row>
    <row r="39" spans="1:21" x14ac:dyDescent="0.3">
      <c r="G39" s="86"/>
    </row>
    <row r="40" spans="1:21" x14ac:dyDescent="0.3">
      <c r="G40" s="81"/>
    </row>
  </sheetData>
  <mergeCells count="188">
    <mergeCell ref="F32:G32"/>
    <mergeCell ref="Q22:Q23"/>
    <mergeCell ref="R22:R23"/>
    <mergeCell ref="S22:S23"/>
    <mergeCell ref="T22:T23"/>
    <mergeCell ref="U22:U23"/>
    <mergeCell ref="B20:B21"/>
    <mergeCell ref="A20:A21"/>
    <mergeCell ref="A18:A19"/>
    <mergeCell ref="A22:A23"/>
    <mergeCell ref="F20:F21"/>
    <mergeCell ref="E20:E21"/>
    <mergeCell ref="I20:I21"/>
    <mergeCell ref="J20:J21"/>
    <mergeCell ref="E22:E23"/>
    <mergeCell ref="F22:F23"/>
    <mergeCell ref="I22:I23"/>
    <mergeCell ref="J22:J23"/>
    <mergeCell ref="K22:K23"/>
    <mergeCell ref="L22:L23"/>
    <mergeCell ref="M22:M23"/>
    <mergeCell ref="N22:N23"/>
    <mergeCell ref="P22:P23"/>
    <mergeCell ref="T16:T17"/>
    <mergeCell ref="U16:U17"/>
    <mergeCell ref="A16:A17"/>
    <mergeCell ref="B18:B19"/>
    <mergeCell ref="C18:C19"/>
    <mergeCell ref="D18:D19"/>
    <mergeCell ref="E18:E19"/>
    <mergeCell ref="F18:F19"/>
    <mergeCell ref="I18:I19"/>
    <mergeCell ref="J18:J19"/>
    <mergeCell ref="K18:K19"/>
    <mergeCell ref="L18:L19"/>
    <mergeCell ref="M18:M19"/>
    <mergeCell ref="N18:N19"/>
    <mergeCell ref="P18:P19"/>
    <mergeCell ref="R18:R19"/>
    <mergeCell ref="S18:S19"/>
    <mergeCell ref="T18:T19"/>
    <mergeCell ref="U18:U19"/>
    <mergeCell ref="B22:B23"/>
    <mergeCell ref="C22:C23"/>
    <mergeCell ref="D22:D23"/>
    <mergeCell ref="U26:U27"/>
    <mergeCell ref="U28:U29"/>
    <mergeCell ref="K26:K27"/>
    <mergeCell ref="L26:L27"/>
    <mergeCell ref="M26:M27"/>
    <mergeCell ref="N26:N27"/>
    <mergeCell ref="Q26:Q27"/>
    <mergeCell ref="Q28:Q29"/>
    <mergeCell ref="T26:T27"/>
    <mergeCell ref="P28:P29"/>
    <mergeCell ref="R28:R29"/>
    <mergeCell ref="S28:S29"/>
    <mergeCell ref="T28:T29"/>
    <mergeCell ref="R26:R27"/>
    <mergeCell ref="P26:P27"/>
    <mergeCell ref="M28:M29"/>
    <mergeCell ref="N28:N29"/>
    <mergeCell ref="O28:O29"/>
    <mergeCell ref="U24:U25"/>
    <mergeCell ref="B24:B25"/>
    <mergeCell ref="A12:A13"/>
    <mergeCell ref="C24:C25"/>
    <mergeCell ref="D24:D25"/>
    <mergeCell ref="E24:E25"/>
    <mergeCell ref="F24:F25"/>
    <mergeCell ref="I24:I25"/>
    <mergeCell ref="J24:J25"/>
    <mergeCell ref="K24:K25"/>
    <mergeCell ref="L24:L25"/>
    <mergeCell ref="M24:M25"/>
    <mergeCell ref="N24:N25"/>
    <mergeCell ref="O12:O13"/>
    <mergeCell ref="L12:L13"/>
    <mergeCell ref="M12:M13"/>
    <mergeCell ref="C12:C13"/>
    <mergeCell ref="I12:I13"/>
    <mergeCell ref="A2:U2"/>
    <mergeCell ref="A3:U3"/>
    <mergeCell ref="F4:P4"/>
    <mergeCell ref="K6:O6"/>
    <mergeCell ref="T10:T11"/>
    <mergeCell ref="E10:E11"/>
    <mergeCell ref="F10:F11"/>
    <mergeCell ref="I10:I11"/>
    <mergeCell ref="K10:K11"/>
    <mergeCell ref="L10:L11"/>
    <mergeCell ref="J10:J11"/>
    <mergeCell ref="O10:O11"/>
    <mergeCell ref="Q10:Q11"/>
    <mergeCell ref="R10:R11"/>
    <mergeCell ref="T14:T15"/>
    <mergeCell ref="U14:U15"/>
    <mergeCell ref="B12:B13"/>
    <mergeCell ref="M33:N33"/>
    <mergeCell ref="O33:P33"/>
    <mergeCell ref="B34:E34"/>
    <mergeCell ref="N34:O34"/>
    <mergeCell ref="P30:Q30"/>
    <mergeCell ref="T30:U30"/>
    <mergeCell ref="M10:M11"/>
    <mergeCell ref="B10:B11"/>
    <mergeCell ref="C10:C11"/>
    <mergeCell ref="D10:D11"/>
    <mergeCell ref="S10:S11"/>
    <mergeCell ref="U10:U11"/>
    <mergeCell ref="U12:U13"/>
    <mergeCell ref="N12:N13"/>
    <mergeCell ref="P12:P13"/>
    <mergeCell ref="Q12:Q13"/>
    <mergeCell ref="R12:R13"/>
    <mergeCell ref="S12:S13"/>
    <mergeCell ref="T12:T13"/>
    <mergeCell ref="P10:P11"/>
    <mergeCell ref="N10:N11"/>
    <mergeCell ref="C26:C27"/>
    <mergeCell ref="T24:T25"/>
    <mergeCell ref="A10:A11"/>
    <mergeCell ref="B33:E33"/>
    <mergeCell ref="K33:L33"/>
    <mergeCell ref="C28:C29"/>
    <mergeCell ref="B28:B29"/>
    <mergeCell ref="D28:D29"/>
    <mergeCell ref="B26:B27"/>
    <mergeCell ref="D26:D27"/>
    <mergeCell ref="E26:E27"/>
    <mergeCell ref="F26:F27"/>
    <mergeCell ref="E28:E29"/>
    <mergeCell ref="F28:F29"/>
    <mergeCell ref="I28:I29"/>
    <mergeCell ref="J28:J29"/>
    <mergeCell ref="L28:L29"/>
    <mergeCell ref="K28:K29"/>
    <mergeCell ref="A26:A27"/>
    <mergeCell ref="A28:A29"/>
    <mergeCell ref="D12:D13"/>
    <mergeCell ref="E12:E13"/>
    <mergeCell ref="F12:F13"/>
    <mergeCell ref="J12:J13"/>
    <mergeCell ref="K12:K13"/>
    <mergeCell ref="P24:P25"/>
    <mergeCell ref="O26:O27"/>
    <mergeCell ref="S26:S27"/>
    <mergeCell ref="L14:L15"/>
    <mergeCell ref="M14:M15"/>
    <mergeCell ref="N14:N15"/>
    <mergeCell ref="O14:O15"/>
    <mergeCell ref="P14:P15"/>
    <mergeCell ref="Q14:Q15"/>
    <mergeCell ref="R14:R15"/>
    <mergeCell ref="S14:S15"/>
    <mergeCell ref="O24:O25"/>
    <mergeCell ref="Q16:Q17"/>
    <mergeCell ref="Q18:Q19"/>
    <mergeCell ref="J16:J17"/>
    <mergeCell ref="K16:K17"/>
    <mergeCell ref="L16:L17"/>
    <mergeCell ref="M16:M17"/>
    <mergeCell ref="N16:N17"/>
    <mergeCell ref="O16:O17"/>
    <mergeCell ref="P16:P17"/>
    <mergeCell ref="R16:R17"/>
    <mergeCell ref="I26:I27"/>
    <mergeCell ref="J26:J27"/>
    <mergeCell ref="A24:A25"/>
    <mergeCell ref="Q24:Q25"/>
    <mergeCell ref="R24:R25"/>
    <mergeCell ref="S24:S25"/>
    <mergeCell ref="A14:A15"/>
    <mergeCell ref="B14:B15"/>
    <mergeCell ref="C14:C15"/>
    <mergeCell ref="D14:D15"/>
    <mergeCell ref="E14:E15"/>
    <mergeCell ref="F14:F15"/>
    <mergeCell ref="I14:I15"/>
    <mergeCell ref="J14:J15"/>
    <mergeCell ref="K14:K15"/>
    <mergeCell ref="B16:B17"/>
    <mergeCell ref="C16:C17"/>
    <mergeCell ref="D16:D17"/>
    <mergeCell ref="E16:E17"/>
    <mergeCell ref="F16:F17"/>
    <mergeCell ref="I16:I17"/>
    <mergeCell ref="S16:S17"/>
  </mergeCells>
  <phoneticPr fontId="12" type="noConversion"/>
  <pageMargins left="0.23622047244094491" right="0.23622047244094491" top="0.39370078740157483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14.10.2026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</dc:creator>
  <cp:lastModifiedBy>Stejarul Rupea</cp:lastModifiedBy>
  <cp:lastPrinted>2026-10-01T05:54:02Z</cp:lastPrinted>
  <dcterms:created xsi:type="dcterms:W3CDTF">2015-06-05T18:17:20Z</dcterms:created>
  <dcterms:modified xsi:type="dcterms:W3CDTF">2026-10-01T06:02:58Z</dcterms:modified>
</cp:coreProperties>
</file>