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E:\FOND FORESTIER\Licitatii\Organizare licitatie\Licitatii 2026\"/>
    </mc:Choice>
  </mc:AlternateContent>
  <xr:revisionPtr revIDLastSave="0" documentId="13_ncr:1_{8799BC33-91FC-43F9-9D10-EE03FD1898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6.09.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2" i="1" l="1"/>
  <c r="S12" i="1"/>
  <c r="S16" i="1"/>
  <c r="R16" i="1"/>
  <c r="R10" i="1"/>
  <c r="S10" i="1"/>
  <c r="S14" i="1"/>
  <c r="S20" i="1"/>
  <c r="R20" i="1"/>
  <c r="R28" i="1"/>
  <c r="J12" i="1"/>
  <c r="J20" i="1"/>
  <c r="J22" i="1"/>
  <c r="S22" i="1" s="1"/>
  <c r="R22" i="1" s="1"/>
  <c r="K30" i="1"/>
  <c r="L30" i="1"/>
  <c r="M30" i="1"/>
  <c r="N30" i="1"/>
  <c r="O30" i="1"/>
  <c r="C30" i="1" l="1"/>
  <c r="J16" i="1"/>
  <c r="J18" i="1"/>
  <c r="S18" i="1" s="1"/>
  <c r="J24" i="1"/>
  <c r="S24" i="1" s="1"/>
  <c r="J26" i="1"/>
  <c r="S26" i="1" s="1"/>
  <c r="J28" i="1"/>
  <c r="S28" i="1" s="1"/>
  <c r="J10" i="1" l="1"/>
  <c r="J14" i="1"/>
  <c r="R30" i="1" l="1"/>
  <c r="S30" i="1"/>
  <c r="J30" i="1"/>
</calcChain>
</file>

<file path=xl/sharedStrings.xml><?xml version="1.0" encoding="utf-8"?>
<sst xmlns="http://schemas.openxmlformats.org/spreadsheetml/2006/main" count="151" uniqueCount="123">
  <si>
    <t xml:space="preserve">RPLP Stejarul R.A. </t>
  </si>
  <si>
    <t>.</t>
  </si>
  <si>
    <t xml:space="preserve">Nr. </t>
  </si>
  <si>
    <t>APV</t>
  </si>
  <si>
    <t>S</t>
  </si>
  <si>
    <t>UP /UB</t>
  </si>
  <si>
    <t>u.a.</t>
  </si>
  <si>
    <t xml:space="preserve">Felul </t>
  </si>
  <si>
    <t>Coordonate</t>
  </si>
  <si>
    <t>Accesib.</t>
  </si>
  <si>
    <t>Volum</t>
  </si>
  <si>
    <t>Volum brut pe specii (mc)</t>
  </si>
  <si>
    <t xml:space="preserve">Pret </t>
  </si>
  <si>
    <t>Pasul de</t>
  </si>
  <si>
    <t xml:space="preserve">Garantia </t>
  </si>
  <si>
    <t xml:space="preserve">Valoare </t>
  </si>
  <si>
    <t xml:space="preserve">Drept </t>
  </si>
  <si>
    <t xml:space="preserve">Proprietar </t>
  </si>
  <si>
    <t>crt.</t>
  </si>
  <si>
    <t xml:space="preserve">SUMAL </t>
  </si>
  <si>
    <t>(ha )</t>
  </si>
  <si>
    <t>taierii</t>
  </si>
  <si>
    <t>Platforma</t>
  </si>
  <si>
    <t xml:space="preserve">brut </t>
  </si>
  <si>
    <t>Ras.</t>
  </si>
  <si>
    <t xml:space="preserve">Fag </t>
  </si>
  <si>
    <t>Stejari</t>
  </si>
  <si>
    <t>DT</t>
  </si>
  <si>
    <t>DM</t>
  </si>
  <si>
    <t>pornire</t>
  </si>
  <si>
    <t>licitatie</t>
  </si>
  <si>
    <t>de</t>
  </si>
  <si>
    <t xml:space="preserve">totala </t>
  </si>
  <si>
    <t xml:space="preserve">servitute </t>
  </si>
  <si>
    <t>Primara</t>
  </si>
  <si>
    <t>(m)</t>
  </si>
  <si>
    <t>(mc)</t>
  </si>
  <si>
    <t xml:space="preserve">contr. </t>
  </si>
  <si>
    <t xml:space="preserve"> conform</t>
  </si>
  <si>
    <t xml:space="preserve"> </t>
  </si>
  <si>
    <t>pret pornire</t>
  </si>
  <si>
    <t>501-1000</t>
  </si>
  <si>
    <t>251-500</t>
  </si>
  <si>
    <t>NU</t>
  </si>
  <si>
    <t>Pr.2</t>
  </si>
  <si>
    <t>Pr.1</t>
  </si>
  <si>
    <t xml:space="preserve">TOTAL </t>
  </si>
  <si>
    <t>-</t>
  </si>
  <si>
    <t xml:space="preserve">intocmit </t>
  </si>
  <si>
    <t xml:space="preserve">ing. Ilovan Cosmin </t>
  </si>
  <si>
    <t xml:space="preserve">ing. Curticapean Ovidiu </t>
  </si>
  <si>
    <t xml:space="preserve">Com. Bunesti </t>
  </si>
  <si>
    <t>Com. Ungra</t>
  </si>
  <si>
    <t xml:space="preserve">sef ocol </t>
  </si>
  <si>
    <t>Pr. Rac.</t>
  </si>
  <si>
    <t>0-250</t>
  </si>
  <si>
    <t>Com. Ticus</t>
  </si>
  <si>
    <r>
      <rPr>
        <b/>
        <sz val="12"/>
        <rFont val="Arial"/>
        <family val="2"/>
      </rPr>
      <t>**Nota</t>
    </r>
    <r>
      <rPr>
        <sz val="12"/>
        <rFont val="Arial"/>
        <family val="2"/>
        <charset val="238"/>
      </rPr>
      <t xml:space="preserve"> *Preturile de pornire vor fi actualizate dupa aprobarea de proprietar a noilor preturi propuse .</t>
    </r>
  </si>
  <si>
    <t>LISTA PARTIZILOR - LICITATIA PRINCIPLA -POSIBILITATE 2026</t>
  </si>
  <si>
    <t xml:space="preserve">III Com. Bunesti </t>
  </si>
  <si>
    <t>II Comuna Jibert</t>
  </si>
  <si>
    <t>IV Ungra</t>
  </si>
  <si>
    <t>2500193500660</t>
  </si>
  <si>
    <t>120B</t>
  </si>
  <si>
    <t>2500193500710</t>
  </si>
  <si>
    <t>57A</t>
  </si>
  <si>
    <t>2500193500670</t>
  </si>
  <si>
    <t>III Comuna Bunesti</t>
  </si>
  <si>
    <t>158A</t>
  </si>
  <si>
    <t>Pr.Rac</t>
  </si>
  <si>
    <t xml:space="preserve">Com. Jibert </t>
  </si>
  <si>
    <t>DA</t>
  </si>
  <si>
    <t xml:space="preserve">Com. Soars </t>
  </si>
  <si>
    <t>1001-1500</t>
  </si>
  <si>
    <t>45.988933</t>
  </si>
  <si>
    <t>25.070846</t>
  </si>
  <si>
    <t>25.070990</t>
  </si>
  <si>
    <t>46.125933</t>
  </si>
  <si>
    <t>24.989406</t>
  </si>
  <si>
    <t>46.123351</t>
  </si>
  <si>
    <t xml:space="preserve"> 24.994791</t>
  </si>
  <si>
    <t>46.086208</t>
  </si>
  <si>
    <t>24.960437</t>
  </si>
  <si>
    <t>46.087766</t>
  </si>
  <si>
    <t>24.965656</t>
  </si>
  <si>
    <t>Data licitatiei  16.09.2026 ora 12.00, Data preselectiei  11.09.2026 ora 12.00</t>
  </si>
  <si>
    <t>2600193500460</t>
  </si>
  <si>
    <t xml:space="preserve">V Comuna Soars </t>
  </si>
  <si>
    <t>31A</t>
  </si>
  <si>
    <t>2600193500470</t>
  </si>
  <si>
    <t>26B</t>
  </si>
  <si>
    <t>2600193500110</t>
  </si>
  <si>
    <t>51C,53D</t>
  </si>
  <si>
    <t>2600193500430</t>
  </si>
  <si>
    <t>Pr Rac.</t>
  </si>
  <si>
    <t>99 B%</t>
  </si>
  <si>
    <t>2600193500120</t>
  </si>
  <si>
    <t>89B%</t>
  </si>
  <si>
    <t>I Comna Ticus</t>
  </si>
  <si>
    <t>62A</t>
  </si>
  <si>
    <t>2500193500790</t>
  </si>
  <si>
    <t>11A%</t>
  </si>
  <si>
    <t>Licitatie electronica intermediara - Rezerva de 20%</t>
  </si>
  <si>
    <t xml:space="preserve">Com . Soars </t>
  </si>
  <si>
    <t xml:space="preserve">NU </t>
  </si>
  <si>
    <t>2600193500440</t>
  </si>
  <si>
    <t>25.044348</t>
  </si>
  <si>
    <t>46.083795</t>
  </si>
  <si>
    <t>46,002808</t>
  </si>
  <si>
    <t>25,189926</t>
  </si>
  <si>
    <t>45,978873</t>
  </si>
  <si>
    <t>25,074305</t>
  </si>
  <si>
    <t>45,998142</t>
  </si>
  <si>
    <t>25,070583</t>
  </si>
  <si>
    <t>25,035617</t>
  </si>
  <si>
    <t>45,887927</t>
  </si>
  <si>
    <t>25,038004</t>
  </si>
  <si>
    <t>45,887832</t>
  </si>
  <si>
    <t>25,036458</t>
  </si>
  <si>
    <t>45,946529</t>
  </si>
  <si>
    <t>25,080981</t>
  </si>
  <si>
    <t>45,947436</t>
  </si>
  <si>
    <t>25,083803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</si>
</sst>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;[Red]0"/>
    <numFmt numFmtId="166" formatCode="_-* #,##0.00\ _€_-;\-* #,##0.00\ _€_-;_-* &quot;-&quot;??\ _€_-;_-@_-"/>
    <numFmt numFmtId="167" formatCode="#,##0.000000"/>
  </numFmts>
  <fonts count="42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sz val="16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6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sz val="14"/>
      <name val="Arial"/>
      <family val="2"/>
    </font>
    <font>
      <b/>
      <sz val="16"/>
      <name val="Times New Roman"/>
      <family val="1"/>
      <charset val="238"/>
    </font>
    <font>
      <sz val="10"/>
      <name val="Arial"/>
      <family val="2"/>
      <charset val="238"/>
    </font>
    <font>
      <sz val="16"/>
      <color rgb="FFFF0000"/>
      <name val="Times New Roman"/>
      <family val="1"/>
      <charset val="238"/>
    </font>
    <font>
      <sz val="12"/>
      <name val="Arial"/>
      <family val="2"/>
      <charset val="238"/>
    </font>
    <font>
      <sz val="8"/>
      <name val="Calibri"/>
      <family val="2"/>
      <scheme val="minor"/>
    </font>
    <font>
      <sz val="14"/>
      <name val="Arial"/>
      <family val="2"/>
      <charset val="238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0000"/>
      <name val="Times New Roman"/>
      <family val="1"/>
      <charset val="238"/>
    </font>
    <font>
      <sz val="13"/>
      <name val="Arial"/>
      <family val="2"/>
    </font>
    <font>
      <sz val="13"/>
      <color theme="1"/>
      <name val="Times New Roman"/>
      <family val="1"/>
      <charset val="238"/>
    </font>
    <font>
      <u/>
      <sz val="9"/>
      <color rgb="FF007B8B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sz val="11"/>
      <color rgb="FF1F1F1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u/>
      <sz val="16"/>
      <name val="Arial"/>
      <family val="2"/>
    </font>
    <font>
      <sz val="14"/>
      <color theme="1"/>
      <name val="Times New Roman"/>
      <family val="1"/>
    </font>
    <font>
      <sz val="14"/>
      <color rgb="FF1F1F1F"/>
      <name val="Times New Roman"/>
      <family val="1"/>
    </font>
    <font>
      <sz val="9"/>
      <name val="Arial"/>
      <family val="2"/>
    </font>
    <font>
      <sz val="11"/>
      <color rgb="FF1F1F1F"/>
      <name val="Arial"/>
      <family val="2"/>
    </font>
    <font>
      <sz val="14"/>
      <color rgb="FF333333"/>
      <name val="Times New Roman"/>
      <family val="1"/>
    </font>
    <font>
      <b/>
      <sz val="14"/>
      <color rgb="FFFF0000"/>
      <name val="Arial"/>
      <family val="2"/>
      <charset val="238"/>
    </font>
    <font>
      <b/>
      <sz val="14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sz val="11"/>
      <color rgb="FF1F1F1F"/>
      <name val="Arial"/>
      <family val="2"/>
    </font>
    <font>
      <sz val="12"/>
      <color theme="1"/>
      <name val="Times New Roman"/>
      <family val="1"/>
    </font>
    <font>
      <sz val="12"/>
      <color rgb="FF1F1F1F"/>
      <name val="Times New Roman"/>
      <family val="1"/>
    </font>
    <font>
      <b/>
      <i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6" fillId="0" borderId="0"/>
    <xf numFmtId="166" fontId="10" fillId="0" borderId="0" applyFont="0" applyFill="0" applyBorder="0" applyAlignment="0" applyProtection="0"/>
    <xf numFmtId="0" fontId="35" fillId="0" borderId="0" applyNumberFormat="0" applyFill="0" applyBorder="0" applyAlignment="0" applyProtection="0"/>
  </cellStyleXfs>
  <cellXfs count="20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9" fontId="4" fillId="2" borderId="8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9" fontId="4" fillId="2" borderId="11" xfId="0" applyNumberFormat="1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/>
    <xf numFmtId="49" fontId="3" fillId="2" borderId="6" xfId="0" applyNumberFormat="1" applyFont="1" applyFill="1" applyBorder="1"/>
    <xf numFmtId="0" fontId="3" fillId="2" borderId="14" xfId="0" applyFont="1" applyFill="1" applyBorder="1"/>
    <xf numFmtId="165" fontId="5" fillId="2" borderId="18" xfId="0" applyNumberFormat="1" applyFont="1" applyFill="1" applyBorder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2" fontId="1" fillId="2" borderId="0" xfId="0" applyNumberFormat="1" applyFont="1" applyFill="1"/>
    <xf numFmtId="2" fontId="1" fillId="0" borderId="0" xfId="0" applyNumberFormat="1" applyFont="1"/>
    <xf numFmtId="0" fontId="3" fillId="0" borderId="0" xfId="0" applyFont="1"/>
    <xf numFmtId="2" fontId="2" fillId="2" borderId="0" xfId="0" applyNumberFormat="1" applyFont="1" applyFill="1"/>
    <xf numFmtId="2" fontId="5" fillId="5" borderId="18" xfId="0" applyNumberFormat="1" applyFont="1" applyFill="1" applyBorder="1" applyAlignment="1">
      <alignment horizontal="center"/>
    </xf>
    <xf numFmtId="0" fontId="14" fillId="2" borderId="0" xfId="0" applyFont="1" applyFill="1"/>
    <xf numFmtId="0" fontId="7" fillId="2" borderId="11" xfId="0" applyFont="1" applyFill="1" applyBorder="1" applyAlignment="1">
      <alignment horizontal="center"/>
    </xf>
    <xf numFmtId="0" fontId="14" fillId="0" borderId="0" xfId="0" applyFont="1"/>
    <xf numFmtId="0" fontId="15" fillId="0" borderId="0" xfId="0" applyFont="1"/>
    <xf numFmtId="2" fontId="3" fillId="0" borderId="0" xfId="0" applyNumberFormat="1" applyFont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20" fillId="0" borderId="0" xfId="0" applyFont="1"/>
    <xf numFmtId="3" fontId="20" fillId="0" borderId="0" xfId="0" applyNumberFormat="1" applyFont="1"/>
    <xf numFmtId="0" fontId="23" fillId="0" borderId="0" xfId="0" applyFont="1" applyAlignment="1">
      <alignment vertical="center"/>
    </xf>
    <xf numFmtId="2" fontId="22" fillId="2" borderId="32" xfId="0" applyNumberFormat="1" applyFont="1" applyFill="1" applyBorder="1" applyAlignment="1">
      <alignment horizontal="center" vertical="center"/>
    </xf>
    <xf numFmtId="2" fontId="22" fillId="2" borderId="2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13" xfId="0" applyFont="1" applyFill="1" applyBorder="1" applyAlignment="1">
      <alignment horizontal="left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26" fillId="0" borderId="22" xfId="0" applyNumberFormat="1" applyFont="1" applyBorder="1" applyAlignment="1">
      <alignment horizontal="center"/>
    </xf>
    <xf numFmtId="49" fontId="28" fillId="0" borderId="24" xfId="0" applyNumberFormat="1" applyFont="1" applyBorder="1" applyAlignment="1">
      <alignment horizontal="center"/>
    </xf>
    <xf numFmtId="49" fontId="26" fillId="2" borderId="30" xfId="0" applyNumberFormat="1" applyFont="1" applyFill="1" applyBorder="1" applyAlignment="1">
      <alignment horizontal="center" vertical="center"/>
    </xf>
    <xf numFmtId="49" fontId="26" fillId="2" borderId="9" xfId="0" applyNumberFormat="1" applyFont="1" applyFill="1" applyBorder="1" applyAlignment="1">
      <alignment horizontal="center" vertical="center"/>
    </xf>
    <xf numFmtId="167" fontId="29" fillId="0" borderId="12" xfId="0" applyNumberFormat="1" applyFont="1" applyBorder="1" applyAlignment="1">
      <alignment horizontal="center" vertical="center"/>
    </xf>
    <xf numFmtId="49" fontId="26" fillId="2" borderId="24" xfId="0" applyNumberFormat="1" applyFont="1" applyFill="1" applyBorder="1" applyAlignment="1">
      <alignment horizontal="center" vertical="center"/>
    </xf>
    <xf numFmtId="49" fontId="26" fillId="2" borderId="22" xfId="0" applyNumberFormat="1" applyFont="1" applyFill="1" applyBorder="1" applyAlignment="1">
      <alignment horizontal="center" vertical="center"/>
    </xf>
    <xf numFmtId="49" fontId="26" fillId="2" borderId="29" xfId="0" applyNumberFormat="1" applyFont="1" applyFill="1" applyBorder="1" applyAlignment="1">
      <alignment horizontal="center" vertical="center"/>
    </xf>
    <xf numFmtId="49" fontId="26" fillId="2" borderId="12" xfId="0" applyNumberFormat="1" applyFont="1" applyFill="1" applyBorder="1" applyAlignment="1">
      <alignment horizontal="center" vertical="center"/>
    </xf>
    <xf numFmtId="49" fontId="26" fillId="2" borderId="37" xfId="0" applyNumberFormat="1" applyFont="1" applyFill="1" applyBorder="1" applyAlignment="1">
      <alignment horizontal="center" vertical="center"/>
    </xf>
    <xf numFmtId="49" fontId="26" fillId="2" borderId="10" xfId="0" applyNumberFormat="1" applyFont="1" applyFill="1" applyBorder="1" applyAlignment="1">
      <alignment horizontal="center" vertical="center"/>
    </xf>
    <xf numFmtId="49" fontId="26" fillId="2" borderId="11" xfId="0" applyNumberFormat="1" applyFont="1" applyFill="1" applyBorder="1" applyAlignment="1">
      <alignment horizontal="center" vertical="center"/>
    </xf>
    <xf numFmtId="49" fontId="32" fillId="0" borderId="24" xfId="0" applyNumberFormat="1" applyFont="1" applyBorder="1" applyAlignment="1">
      <alignment horizontal="center" vertical="center" wrapText="1"/>
    </xf>
    <xf numFmtId="49" fontId="32" fillId="0" borderId="29" xfId="0" applyNumberFormat="1" applyFont="1" applyBorder="1" applyAlignment="1">
      <alignment horizontal="center" vertical="center" wrapText="1"/>
    </xf>
    <xf numFmtId="0" fontId="0" fillId="2" borderId="0" xfId="0" applyFill="1"/>
    <xf numFmtId="0" fontId="27" fillId="2" borderId="0" xfId="0" applyFont="1" applyFill="1"/>
    <xf numFmtId="0" fontId="30" fillId="2" borderId="0" xfId="0" applyFont="1" applyFill="1"/>
    <xf numFmtId="0" fontId="31" fillId="2" borderId="0" xfId="0" applyFont="1" applyFill="1" applyAlignment="1">
      <alignment vertical="center"/>
    </xf>
    <xf numFmtId="0" fontId="33" fillId="2" borderId="6" xfId="0" applyFont="1" applyFill="1" applyBorder="1"/>
    <xf numFmtId="0" fontId="14" fillId="0" borderId="0" xfId="0" applyFont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2" fontId="34" fillId="2" borderId="18" xfId="0" applyNumberFormat="1" applyFont="1" applyFill="1" applyBorder="1"/>
    <xf numFmtId="3" fontId="26" fillId="0" borderId="38" xfId="0" applyNumberFormat="1" applyFont="1" applyBorder="1" applyAlignment="1">
      <alignment horizontal="center"/>
    </xf>
    <xf numFmtId="3" fontId="32" fillId="0" borderId="24" xfId="0" applyNumberFormat="1" applyFont="1" applyBorder="1" applyAlignment="1">
      <alignment horizontal="center" vertical="center" wrapText="1"/>
    </xf>
    <xf numFmtId="0" fontId="35" fillId="2" borderId="0" xfId="3" applyFill="1"/>
    <xf numFmtId="3" fontId="25" fillId="0" borderId="24" xfId="0" applyNumberFormat="1" applyFont="1" applyBorder="1" applyAlignment="1">
      <alignment horizontal="center"/>
    </xf>
    <xf numFmtId="3" fontId="25" fillId="0" borderId="0" xfId="0" applyNumberFormat="1" applyFont="1" applyAlignment="1">
      <alignment horizontal="center"/>
    </xf>
    <xf numFmtId="0" fontId="36" fillId="0" borderId="0" xfId="0" applyFont="1" applyAlignment="1">
      <alignment vertical="center" wrapText="1"/>
    </xf>
    <xf numFmtId="3" fontId="29" fillId="0" borderId="12" xfId="0" applyNumberFormat="1" applyFont="1" applyBorder="1" applyAlignment="1">
      <alignment horizontal="center" vertical="center"/>
    </xf>
    <xf numFmtId="3" fontId="37" fillId="0" borderId="22" xfId="0" applyNumberFormat="1" applyFont="1" applyBorder="1" applyAlignment="1">
      <alignment horizontal="center" vertical="center" wrapText="1"/>
    </xf>
    <xf numFmtId="3" fontId="25" fillId="0" borderId="29" xfId="0" applyNumberFormat="1" applyFont="1" applyBorder="1" applyAlignment="1">
      <alignment horizontal="center"/>
    </xf>
    <xf numFmtId="0" fontId="38" fillId="0" borderId="0" xfId="0" applyFont="1" applyAlignment="1">
      <alignment vertical="center"/>
    </xf>
    <xf numFmtId="0" fontId="40" fillId="0" borderId="29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6" fillId="0" borderId="6" xfId="0" applyFont="1" applyBorder="1" applyAlignment="1">
      <alignment vertical="center" wrapText="1"/>
    </xf>
    <xf numFmtId="167" fontId="26" fillId="0" borderId="24" xfId="0" applyNumberFormat="1" applyFont="1" applyBorder="1" applyAlignment="1">
      <alignment horizontal="center"/>
    </xf>
    <xf numFmtId="167" fontId="28" fillId="0" borderId="22" xfId="0" applyNumberFormat="1" applyFont="1" applyBorder="1" applyAlignment="1">
      <alignment horizontal="center"/>
    </xf>
    <xf numFmtId="2" fontId="4" fillId="2" borderId="2" xfId="0" applyNumberFormat="1" applyFont="1" applyFill="1" applyBorder="1" applyAlignment="1">
      <alignment horizontal="center" vertical="center"/>
    </xf>
    <xf numFmtId="2" fontId="4" fillId="2" borderId="11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/>
    </xf>
    <xf numFmtId="2" fontId="9" fillId="2" borderId="16" xfId="0" applyNumberFormat="1" applyFont="1" applyFill="1" applyBorder="1" applyAlignment="1">
      <alignment horizontal="center" vertical="center"/>
    </xf>
    <xf numFmtId="2" fontId="14" fillId="2" borderId="34" xfId="0" applyNumberFormat="1" applyFont="1" applyFill="1" applyBorder="1" applyAlignment="1">
      <alignment horizontal="center" vertical="center"/>
    </xf>
    <xf numFmtId="2" fontId="14" fillId="2" borderId="21" xfId="0" applyNumberFormat="1" applyFont="1" applyFill="1" applyBorder="1" applyAlignment="1">
      <alignment horizontal="center" vertical="center"/>
    </xf>
    <xf numFmtId="2" fontId="22" fillId="2" borderId="23" xfId="0" applyNumberFormat="1" applyFont="1" applyFill="1" applyBorder="1" applyAlignment="1">
      <alignment horizontal="center" vertical="center"/>
    </xf>
    <xf numFmtId="2" fontId="22" fillId="2" borderId="32" xfId="0" applyNumberFormat="1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1" fontId="5" fillId="6" borderId="2" xfId="0" applyNumberFormat="1" applyFont="1" applyFill="1" applyBorder="1" applyAlignment="1">
      <alignment horizontal="center" vertical="center"/>
    </xf>
    <xf numFmtId="1" fontId="5" fillId="6" borderId="11" xfId="0" applyNumberFormat="1" applyFont="1" applyFill="1" applyBorder="1" applyAlignment="1">
      <alignment horizontal="center" vertical="center"/>
    </xf>
    <xf numFmtId="9" fontId="18" fillId="4" borderId="2" xfId="0" applyNumberFormat="1" applyFont="1" applyFill="1" applyBorder="1" applyAlignment="1">
      <alignment horizontal="left" vertical="center"/>
    </xf>
    <xf numFmtId="9" fontId="18" fillId="4" borderId="11" xfId="0" applyNumberFormat="1" applyFont="1" applyFill="1" applyBorder="1" applyAlignment="1">
      <alignment horizontal="left" vertical="center"/>
    </xf>
    <xf numFmtId="9" fontId="8" fillId="4" borderId="3" xfId="0" applyNumberFormat="1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4" fillId="4" borderId="1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11" xfId="0" applyNumberFormat="1" applyFont="1" applyFill="1" applyBorder="1" applyAlignment="1">
      <alignment horizontal="center" vertical="center"/>
    </xf>
    <xf numFmtId="2" fontId="22" fillId="2" borderId="17" xfId="0" applyNumberFormat="1" applyFont="1" applyFill="1" applyBorder="1" applyAlignment="1">
      <alignment horizontal="center" vertical="center"/>
    </xf>
    <xf numFmtId="2" fontId="14" fillId="2" borderId="19" xfId="0" applyNumberFormat="1" applyFont="1" applyFill="1" applyBorder="1" applyAlignment="1">
      <alignment horizontal="center" vertical="center"/>
    </xf>
    <xf numFmtId="2" fontId="14" fillId="2" borderId="20" xfId="0" applyNumberFormat="1" applyFont="1" applyFill="1" applyBorder="1" applyAlignment="1">
      <alignment horizontal="center" vertical="center"/>
    </xf>
    <xf numFmtId="2" fontId="26" fillId="4" borderId="4" xfId="0" applyNumberFormat="1" applyFont="1" applyFill="1" applyBorder="1" applyAlignment="1">
      <alignment horizontal="center" vertical="center"/>
    </xf>
    <xf numFmtId="2" fontId="26" fillId="4" borderId="13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22" fillId="2" borderId="2" xfId="0" applyNumberFormat="1" applyFont="1" applyFill="1" applyBorder="1" applyAlignment="1">
      <alignment horizontal="center" vertical="center"/>
    </xf>
    <xf numFmtId="49" fontId="22" fillId="2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2" fontId="5" fillId="2" borderId="14" xfId="0" applyNumberFormat="1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2" fontId="26" fillId="2" borderId="2" xfId="0" applyNumberFormat="1" applyFont="1" applyFill="1" applyBorder="1" applyAlignment="1">
      <alignment horizontal="center" vertical="center"/>
    </xf>
    <xf numFmtId="2" fontId="26" fillId="2" borderId="8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2" fontId="26" fillId="2" borderId="11" xfId="0" applyNumberFormat="1" applyFont="1" applyFill="1" applyBorder="1" applyAlignment="1">
      <alignment horizontal="center" vertical="center"/>
    </xf>
    <xf numFmtId="9" fontId="18" fillId="4" borderId="34" xfId="0" applyNumberFormat="1" applyFont="1" applyFill="1" applyBorder="1" applyAlignment="1">
      <alignment horizontal="left" vertical="center"/>
    </xf>
    <xf numFmtId="9" fontId="18" fillId="4" borderId="21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1" fontId="5" fillId="6" borderId="3" xfId="0" applyNumberFormat="1" applyFont="1" applyFill="1" applyBorder="1" applyAlignment="1">
      <alignment horizontal="center" vertical="center"/>
    </xf>
    <xf numFmtId="1" fontId="5" fillId="6" borderId="12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164" fontId="22" fillId="2" borderId="2" xfId="0" applyNumberFormat="1" applyFont="1" applyFill="1" applyBorder="1" applyAlignment="1">
      <alignment horizontal="center" vertical="center"/>
    </xf>
    <xf numFmtId="164" fontId="22" fillId="2" borderId="11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2" fontId="14" fillId="4" borderId="26" xfId="0" applyNumberFormat="1" applyFont="1" applyFill="1" applyBorder="1" applyAlignment="1">
      <alignment horizontal="center" vertical="center"/>
    </xf>
    <xf numFmtId="2" fontId="14" fillId="4" borderId="35" xfId="0" applyNumberFormat="1" applyFont="1" applyFill="1" applyBorder="1" applyAlignment="1">
      <alignment horizontal="center" vertical="center"/>
    </xf>
    <xf numFmtId="2" fontId="14" fillId="2" borderId="26" xfId="0" applyNumberFormat="1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horizontal="center" vertical="center"/>
    </xf>
    <xf numFmtId="49" fontId="21" fillId="2" borderId="2" xfId="0" applyNumberFormat="1" applyFont="1" applyFill="1" applyBorder="1" applyAlignment="1">
      <alignment horizontal="center" vertical="center"/>
    </xf>
    <xf numFmtId="49" fontId="21" fillId="2" borderId="11" xfId="0" applyNumberFormat="1" applyFont="1" applyFill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164" fontId="41" fillId="2" borderId="2" xfId="0" applyNumberFormat="1" applyFont="1" applyFill="1" applyBorder="1" applyAlignment="1">
      <alignment horizontal="center" vertical="center"/>
    </xf>
    <xf numFmtId="164" fontId="41" fillId="2" borderId="11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left" vertical="center"/>
    </xf>
    <xf numFmtId="2" fontId="9" fillId="2" borderId="11" xfId="0" applyNumberFormat="1" applyFont="1" applyFill="1" applyBorder="1" applyAlignment="1">
      <alignment horizontal="center" vertical="center"/>
    </xf>
    <xf numFmtId="2" fontId="14" fillId="2" borderId="31" xfId="0" applyNumberFormat="1" applyFont="1" applyFill="1" applyBorder="1" applyAlignment="1">
      <alignment horizontal="center" vertical="center"/>
    </xf>
    <xf numFmtId="2" fontId="14" fillId="4" borderId="34" xfId="0" applyNumberFormat="1" applyFont="1" applyFill="1" applyBorder="1" applyAlignment="1">
      <alignment horizontal="center" vertical="center"/>
    </xf>
    <xf numFmtId="2" fontId="14" fillId="4" borderId="21" xfId="0" applyNumberFormat="1" applyFont="1" applyFill="1" applyBorder="1" applyAlignment="1">
      <alignment horizontal="center" vertical="center"/>
    </xf>
    <xf numFmtId="2" fontId="22" fillId="2" borderId="28" xfId="0" applyNumberFormat="1" applyFont="1" applyFill="1" applyBorder="1" applyAlignment="1">
      <alignment horizontal="center" vertical="center"/>
    </xf>
    <xf numFmtId="2" fontId="22" fillId="2" borderId="33" xfId="0" applyNumberFormat="1" applyFont="1" applyFill="1" applyBorder="1" applyAlignment="1">
      <alignment horizontal="center" vertical="center"/>
    </xf>
    <xf numFmtId="1" fontId="5" fillId="6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1" xr:uid="{F7527968-A45C-4302-9722-2AEE40B73C9D}"/>
    <cellStyle name="Virgulă 2" xfId="2" xr:uid="{B6D40D2A-2C96-48C6-80A7-601F2EB74F1F}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7"/>
  <sheetViews>
    <sheetView tabSelected="1" topLeftCell="A7" zoomScale="85" zoomScaleNormal="85" workbookViewId="0">
      <selection activeCell="G34" sqref="G34:G36"/>
    </sheetView>
  </sheetViews>
  <sheetFormatPr defaultRowHeight="18.75" x14ac:dyDescent="0.3"/>
  <cols>
    <col min="1" max="1" width="5.7109375" customWidth="1"/>
    <col min="2" max="2" width="23.85546875" customWidth="1"/>
    <col min="3" max="3" width="9.42578125" customWidth="1"/>
    <col min="4" max="4" width="21.140625" style="64" customWidth="1"/>
    <col min="5" max="5" width="13.7109375" style="47" customWidth="1"/>
    <col min="6" max="6" width="10.7109375" customWidth="1"/>
    <col min="7" max="7" width="19.5703125" customWidth="1"/>
    <col min="8" max="8" width="17.85546875" customWidth="1"/>
    <col min="9" max="9" width="10.85546875" customWidth="1"/>
    <col min="10" max="10" width="13.28515625" customWidth="1"/>
    <col min="11" max="11" width="11.42578125" bestFit="1" customWidth="1"/>
    <col min="12" max="12" width="11.85546875" customWidth="1"/>
    <col min="13" max="13" width="13.28515625" customWidth="1"/>
    <col min="14" max="14" width="12.5703125" customWidth="1"/>
    <col min="15" max="16" width="9.85546875" bestFit="1" customWidth="1"/>
    <col min="17" max="17" width="9.28515625" bestFit="1" customWidth="1"/>
    <col min="18" max="18" width="12.28515625" bestFit="1" customWidth="1"/>
    <col min="19" max="19" width="16.42578125" customWidth="1"/>
    <col min="21" max="21" width="17" style="47" customWidth="1"/>
    <col min="22" max="22" width="9.140625" style="79"/>
    <col min="23" max="23" width="12.7109375" style="79" bestFit="1" customWidth="1"/>
    <col min="24" max="54" width="9.140625" style="79"/>
  </cols>
  <sheetData>
    <row r="1" spans="1:24" ht="20.25" x14ac:dyDescent="0.3">
      <c r="A1" s="1" t="s">
        <v>0</v>
      </c>
      <c r="B1" s="2"/>
      <c r="C1" s="2"/>
      <c r="D1" s="57"/>
      <c r="E1" s="44"/>
      <c r="F1" s="2"/>
      <c r="G1" s="4"/>
      <c r="H1" s="5"/>
      <c r="I1" s="2"/>
      <c r="J1" s="2"/>
      <c r="K1" s="2"/>
      <c r="L1" s="2"/>
      <c r="M1" s="2"/>
      <c r="N1" s="2"/>
      <c r="O1" s="3"/>
      <c r="P1" s="6"/>
      <c r="Q1" s="2"/>
      <c r="R1" s="2"/>
      <c r="S1" s="2"/>
      <c r="T1" s="2"/>
      <c r="U1" s="44"/>
    </row>
    <row r="2" spans="1:24" ht="20.25" x14ac:dyDescent="0.25">
      <c r="A2" s="164" t="s">
        <v>58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4" ht="20.25" x14ac:dyDescent="0.25">
      <c r="A3" s="164" t="s">
        <v>85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</row>
    <row r="4" spans="1:24" ht="20.25" x14ac:dyDescent="0.3">
      <c r="A4" s="2" t="s">
        <v>1</v>
      </c>
      <c r="B4" s="2"/>
      <c r="C4" s="2"/>
      <c r="D4" s="57"/>
      <c r="E4" s="44"/>
      <c r="F4" s="165" t="s">
        <v>102</v>
      </c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2"/>
      <c r="R4" s="2"/>
      <c r="S4" s="2"/>
      <c r="T4" s="2"/>
      <c r="U4" s="44"/>
    </row>
    <row r="5" spans="1:24" ht="7.5" customHeight="1" thickBot="1" x14ac:dyDescent="0.35">
      <c r="A5" s="2"/>
      <c r="B5" s="2"/>
      <c r="C5" s="2"/>
      <c r="D5" s="57"/>
      <c r="E5" s="44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2"/>
      <c r="R5" s="2"/>
      <c r="S5" s="2"/>
      <c r="T5" s="2"/>
      <c r="U5" s="44"/>
    </row>
    <row r="6" spans="1:24" ht="21" thickBot="1" x14ac:dyDescent="0.35">
      <c r="A6" s="8" t="s">
        <v>2</v>
      </c>
      <c r="B6" s="9" t="s">
        <v>3</v>
      </c>
      <c r="C6" s="10" t="s">
        <v>4</v>
      </c>
      <c r="D6" s="58" t="s">
        <v>5</v>
      </c>
      <c r="E6" s="14" t="s">
        <v>6</v>
      </c>
      <c r="F6" s="85" t="s">
        <v>7</v>
      </c>
      <c r="G6" s="12" t="s">
        <v>8</v>
      </c>
      <c r="H6" s="12" t="s">
        <v>8</v>
      </c>
      <c r="I6" s="11" t="s">
        <v>9</v>
      </c>
      <c r="J6" s="9" t="s">
        <v>10</v>
      </c>
      <c r="K6" s="166" t="s">
        <v>11</v>
      </c>
      <c r="L6" s="167"/>
      <c r="M6" s="167"/>
      <c r="N6" s="167"/>
      <c r="O6" s="167"/>
      <c r="P6" s="49" t="s">
        <v>12</v>
      </c>
      <c r="Q6" s="13" t="s">
        <v>13</v>
      </c>
      <c r="R6" s="9" t="s">
        <v>14</v>
      </c>
      <c r="S6" s="9" t="s">
        <v>15</v>
      </c>
      <c r="T6" s="14" t="s">
        <v>16</v>
      </c>
      <c r="U6" s="14" t="s">
        <v>17</v>
      </c>
    </row>
    <row r="7" spans="1:24" ht="20.25" x14ac:dyDescent="0.3">
      <c r="A7" s="15" t="s">
        <v>18</v>
      </c>
      <c r="B7" s="16" t="s">
        <v>19</v>
      </c>
      <c r="C7" s="17" t="s">
        <v>20</v>
      </c>
      <c r="D7" s="59"/>
      <c r="E7" s="21"/>
      <c r="F7" s="86" t="s">
        <v>21</v>
      </c>
      <c r="G7" s="19" t="s">
        <v>3</v>
      </c>
      <c r="H7" s="19" t="s">
        <v>22</v>
      </c>
      <c r="I7" s="18"/>
      <c r="J7" s="16" t="s">
        <v>23</v>
      </c>
      <c r="K7" s="18" t="s">
        <v>24</v>
      </c>
      <c r="L7" s="9" t="s">
        <v>25</v>
      </c>
      <c r="M7" s="18" t="s">
        <v>26</v>
      </c>
      <c r="N7" s="9" t="s">
        <v>27</v>
      </c>
      <c r="O7" s="18" t="s">
        <v>28</v>
      </c>
      <c r="P7" s="50" t="s">
        <v>29</v>
      </c>
      <c r="Q7" s="20" t="s">
        <v>30</v>
      </c>
      <c r="R7" s="16" t="s">
        <v>31</v>
      </c>
      <c r="S7" s="16" t="s">
        <v>32</v>
      </c>
      <c r="T7" s="21" t="s">
        <v>33</v>
      </c>
      <c r="U7" s="21"/>
    </row>
    <row r="8" spans="1:24" ht="20.25" x14ac:dyDescent="0.3">
      <c r="A8" s="15"/>
      <c r="B8" s="16"/>
      <c r="C8" s="17"/>
      <c r="D8" s="59"/>
      <c r="E8" s="21"/>
      <c r="F8" s="86"/>
      <c r="G8" s="19"/>
      <c r="H8" s="19" t="s">
        <v>34</v>
      </c>
      <c r="I8" s="18" t="s">
        <v>35</v>
      </c>
      <c r="J8" s="16" t="s">
        <v>36</v>
      </c>
      <c r="K8" s="18"/>
      <c r="L8" s="16"/>
      <c r="M8" s="18"/>
      <c r="N8" s="16"/>
      <c r="O8" s="18"/>
      <c r="P8" s="50"/>
      <c r="Q8" s="22"/>
      <c r="R8" s="16" t="s">
        <v>37</v>
      </c>
      <c r="S8" s="16" t="s">
        <v>38</v>
      </c>
      <c r="T8" s="16"/>
      <c r="U8" s="21"/>
      <c r="W8" s="80"/>
    </row>
    <row r="9" spans="1:24" ht="21" thickBot="1" x14ac:dyDescent="0.35">
      <c r="A9" s="23"/>
      <c r="B9" s="24"/>
      <c r="C9" s="25"/>
      <c r="D9" s="60"/>
      <c r="E9" s="45"/>
      <c r="F9" s="87"/>
      <c r="G9" s="27"/>
      <c r="H9" s="27"/>
      <c r="I9" s="26" t="s">
        <v>39</v>
      </c>
      <c r="J9" s="24"/>
      <c r="K9" s="26"/>
      <c r="L9" s="24"/>
      <c r="M9" s="26"/>
      <c r="N9" s="24"/>
      <c r="O9" s="26"/>
      <c r="P9" s="51"/>
      <c r="Q9" s="24"/>
      <c r="R9" s="28">
        <v>0.05</v>
      </c>
      <c r="S9" s="24" t="s">
        <v>40</v>
      </c>
      <c r="T9" s="24"/>
      <c r="U9" s="45"/>
    </row>
    <row r="10" spans="1:24" ht="21" customHeight="1" x14ac:dyDescent="0.3">
      <c r="A10" s="136">
        <v>1</v>
      </c>
      <c r="B10" s="141" t="s">
        <v>89</v>
      </c>
      <c r="C10" s="152">
        <v>13</v>
      </c>
      <c r="D10" s="156" t="s">
        <v>87</v>
      </c>
      <c r="E10" s="170" t="s">
        <v>88</v>
      </c>
      <c r="F10" s="172" t="s">
        <v>54</v>
      </c>
      <c r="G10" s="103">
        <v>45.891724000000004</v>
      </c>
      <c r="H10" s="65" t="s">
        <v>115</v>
      </c>
      <c r="I10" s="125" t="s">
        <v>41</v>
      </c>
      <c r="J10" s="180">
        <f>SUM(K10:O11)</f>
        <v>1612.7</v>
      </c>
      <c r="K10" s="127"/>
      <c r="L10" s="132">
        <v>21.07</v>
      </c>
      <c r="M10" s="132">
        <v>1589.48</v>
      </c>
      <c r="N10" s="132">
        <v>2.15</v>
      </c>
      <c r="O10" s="113"/>
      <c r="P10" s="160">
        <v>790</v>
      </c>
      <c r="Q10" s="107">
        <v>5</v>
      </c>
      <c r="R10" s="107">
        <f>0.05*S10</f>
        <v>63701.65</v>
      </c>
      <c r="S10" s="105">
        <f>P10*J10</f>
        <v>1274033</v>
      </c>
      <c r="T10" s="162" t="s">
        <v>43</v>
      </c>
      <c r="U10" s="158" t="s">
        <v>103</v>
      </c>
      <c r="W10" s="91"/>
    </row>
    <row r="11" spans="1:24" ht="19.5" customHeight="1" thickBot="1" x14ac:dyDescent="0.3">
      <c r="A11" s="137"/>
      <c r="B11" s="154"/>
      <c r="C11" s="155"/>
      <c r="D11" s="157"/>
      <c r="E11" s="171"/>
      <c r="F11" s="173"/>
      <c r="G11" s="72" t="s">
        <v>114</v>
      </c>
      <c r="H11" s="73" t="s">
        <v>116</v>
      </c>
      <c r="I11" s="126"/>
      <c r="J11" s="110"/>
      <c r="K11" s="128"/>
      <c r="L11" s="133"/>
      <c r="M11" s="133"/>
      <c r="N11" s="133"/>
      <c r="O11" s="131"/>
      <c r="P11" s="161"/>
      <c r="Q11" s="108"/>
      <c r="R11" s="108"/>
      <c r="S11" s="106"/>
      <c r="T11" s="163"/>
      <c r="U11" s="159"/>
    </row>
    <row r="12" spans="1:24" ht="19.5" customHeight="1" x14ac:dyDescent="0.3">
      <c r="A12" s="136">
        <v>2</v>
      </c>
      <c r="B12" s="129" t="s">
        <v>91</v>
      </c>
      <c r="C12" s="134">
        <v>9.08</v>
      </c>
      <c r="D12" s="119" t="s">
        <v>60</v>
      </c>
      <c r="E12" s="121" t="s">
        <v>92</v>
      </c>
      <c r="F12" s="123" t="s">
        <v>45</v>
      </c>
      <c r="G12" s="66" t="s">
        <v>110</v>
      </c>
      <c r="H12" s="65" t="s">
        <v>112</v>
      </c>
      <c r="I12" s="125" t="s">
        <v>42</v>
      </c>
      <c r="J12" s="109">
        <f>SUM(L12:O13)</f>
        <v>309.42</v>
      </c>
      <c r="K12" s="127"/>
      <c r="L12" s="132">
        <v>7.49</v>
      </c>
      <c r="M12" s="132">
        <v>225.05</v>
      </c>
      <c r="N12" s="132">
        <v>74.88</v>
      </c>
      <c r="O12" s="113">
        <v>2</v>
      </c>
      <c r="P12" s="160">
        <v>310</v>
      </c>
      <c r="Q12" s="107">
        <v>5</v>
      </c>
      <c r="R12" s="107">
        <f>0.05*S12</f>
        <v>4796.0100000000011</v>
      </c>
      <c r="S12" s="105">
        <f>310*J12</f>
        <v>95920.200000000012</v>
      </c>
      <c r="T12" s="162" t="s">
        <v>43</v>
      </c>
      <c r="U12" s="158" t="s">
        <v>70</v>
      </c>
    </row>
    <row r="13" spans="1:24" ht="19.5" customHeight="1" thickBot="1" x14ac:dyDescent="0.3">
      <c r="A13" s="137"/>
      <c r="B13" s="130"/>
      <c r="C13" s="135"/>
      <c r="D13" s="120"/>
      <c r="E13" s="122"/>
      <c r="F13" s="124"/>
      <c r="G13" s="67" t="s">
        <v>111</v>
      </c>
      <c r="H13" s="68" t="s">
        <v>113</v>
      </c>
      <c r="I13" s="126"/>
      <c r="J13" s="110"/>
      <c r="K13" s="128"/>
      <c r="L13" s="133"/>
      <c r="M13" s="133"/>
      <c r="N13" s="133"/>
      <c r="O13" s="131"/>
      <c r="P13" s="161"/>
      <c r="Q13" s="108"/>
      <c r="R13" s="108"/>
      <c r="S13" s="106"/>
      <c r="T13" s="163"/>
      <c r="U13" s="159"/>
    </row>
    <row r="14" spans="1:24" ht="18.75" customHeight="1" x14ac:dyDescent="0.25">
      <c r="A14" s="136">
        <v>3</v>
      </c>
      <c r="B14" s="141" t="s">
        <v>93</v>
      </c>
      <c r="C14" s="152">
        <v>3.8</v>
      </c>
      <c r="D14" s="168" t="s">
        <v>67</v>
      </c>
      <c r="E14" s="143" t="s">
        <v>95</v>
      </c>
      <c r="F14" s="172" t="s">
        <v>94</v>
      </c>
      <c r="G14" s="90">
        <v>46079645</v>
      </c>
      <c r="H14" s="96">
        <v>46082086</v>
      </c>
      <c r="I14" s="125" t="s">
        <v>42</v>
      </c>
      <c r="J14" s="109">
        <f>SUM(K14:O14)</f>
        <v>957.56999999999994</v>
      </c>
      <c r="K14" s="139"/>
      <c r="L14" s="133">
        <v>0.05</v>
      </c>
      <c r="M14" s="177">
        <v>948.3</v>
      </c>
      <c r="N14" s="177">
        <v>7.89</v>
      </c>
      <c r="O14" s="194">
        <v>1.33</v>
      </c>
      <c r="P14" s="117">
        <v>550</v>
      </c>
      <c r="Q14" s="107">
        <v>5</v>
      </c>
      <c r="R14" s="107">
        <v>26333</v>
      </c>
      <c r="S14" s="105">
        <f>550*J14</f>
        <v>526663.5</v>
      </c>
      <c r="T14" s="136" t="s">
        <v>43</v>
      </c>
      <c r="U14" s="158" t="s">
        <v>51</v>
      </c>
      <c r="X14" s="52"/>
    </row>
    <row r="15" spans="1:24" ht="19.5" customHeight="1" thickBot="1" x14ac:dyDescent="0.3">
      <c r="A15" s="138"/>
      <c r="B15" s="142"/>
      <c r="C15" s="153"/>
      <c r="D15" s="169"/>
      <c r="E15" s="144"/>
      <c r="F15" s="175"/>
      <c r="G15" s="97">
        <v>25022530</v>
      </c>
      <c r="H15" s="95">
        <v>25022666</v>
      </c>
      <c r="I15" s="176"/>
      <c r="J15" s="109"/>
      <c r="K15" s="140"/>
      <c r="L15" s="179"/>
      <c r="M15" s="178"/>
      <c r="N15" s="178"/>
      <c r="O15" s="195"/>
      <c r="P15" s="196"/>
      <c r="Q15" s="174"/>
      <c r="R15" s="174"/>
      <c r="S15" s="198"/>
      <c r="T15" s="138"/>
      <c r="U15" s="197"/>
    </row>
    <row r="16" spans="1:24" ht="19.5" customHeight="1" x14ac:dyDescent="0.3">
      <c r="A16" s="136">
        <v>4</v>
      </c>
      <c r="B16" s="141" t="s">
        <v>86</v>
      </c>
      <c r="C16" s="152">
        <v>5.7</v>
      </c>
      <c r="D16" s="168" t="s">
        <v>87</v>
      </c>
      <c r="E16" s="170" t="s">
        <v>90</v>
      </c>
      <c r="F16" s="172" t="s">
        <v>44</v>
      </c>
      <c r="G16" s="77" t="s">
        <v>117</v>
      </c>
      <c r="H16" s="104">
        <v>45.886597000000002</v>
      </c>
      <c r="I16" s="125" t="s">
        <v>42</v>
      </c>
      <c r="J16" s="180">
        <f>SUM(K16:O17)</f>
        <v>1402.32</v>
      </c>
      <c r="K16" s="115"/>
      <c r="L16" s="132"/>
      <c r="M16" s="192">
        <v>1400.98</v>
      </c>
      <c r="N16" s="192">
        <v>1.34</v>
      </c>
      <c r="O16" s="113"/>
      <c r="P16" s="117">
        <v>695</v>
      </c>
      <c r="Q16" s="107">
        <v>5</v>
      </c>
      <c r="R16" s="107">
        <f>0.05*S16</f>
        <v>48730.619999999995</v>
      </c>
      <c r="S16" s="105">
        <f>695*J16</f>
        <v>974612.39999999991</v>
      </c>
      <c r="T16" s="136" t="s">
        <v>43</v>
      </c>
      <c r="U16" s="158" t="s">
        <v>72</v>
      </c>
    </row>
    <row r="17" spans="1:23" ht="19.5" customHeight="1" thickBot="1" x14ac:dyDescent="0.3">
      <c r="A17" s="137"/>
      <c r="B17" s="154"/>
      <c r="C17" s="155"/>
      <c r="D17" s="189"/>
      <c r="E17" s="171"/>
      <c r="F17" s="173"/>
      <c r="G17" s="78" t="s">
        <v>118</v>
      </c>
      <c r="H17" s="69">
        <v>25.035958000000001</v>
      </c>
      <c r="I17" s="126"/>
      <c r="J17" s="190"/>
      <c r="K17" s="116"/>
      <c r="L17" s="191"/>
      <c r="M17" s="193"/>
      <c r="N17" s="193"/>
      <c r="O17" s="114"/>
      <c r="P17" s="118"/>
      <c r="Q17" s="108"/>
      <c r="R17" s="108"/>
      <c r="S17" s="198"/>
      <c r="T17" s="137"/>
      <c r="U17" s="159"/>
    </row>
    <row r="18" spans="1:23" ht="19.5" customHeight="1" x14ac:dyDescent="0.25">
      <c r="A18" s="136">
        <v>5</v>
      </c>
      <c r="B18" s="185" t="s">
        <v>62</v>
      </c>
      <c r="C18" s="152">
        <v>3.2</v>
      </c>
      <c r="D18" s="119" t="s">
        <v>59</v>
      </c>
      <c r="E18" s="187" t="s">
        <v>63</v>
      </c>
      <c r="F18" s="172" t="s">
        <v>45</v>
      </c>
      <c r="G18" s="70" t="s">
        <v>81</v>
      </c>
      <c r="H18" s="71" t="s">
        <v>83</v>
      </c>
      <c r="I18" s="125" t="s">
        <v>41</v>
      </c>
      <c r="J18" s="109">
        <f t="shared" ref="J18" si="0">SUM(K18:O19)</f>
        <v>904.79</v>
      </c>
      <c r="K18" s="199"/>
      <c r="L18" s="111">
        <v>833.05</v>
      </c>
      <c r="M18" s="111">
        <v>61.16</v>
      </c>
      <c r="N18" s="111">
        <v>10.58</v>
      </c>
      <c r="O18" s="56"/>
      <c r="P18" s="117">
        <v>280</v>
      </c>
      <c r="Q18" s="107">
        <v>5</v>
      </c>
      <c r="R18" s="107">
        <v>12667</v>
      </c>
      <c r="S18" s="105">
        <f>280*J18</f>
        <v>253341.19999999998</v>
      </c>
      <c r="T18" s="136" t="s">
        <v>71</v>
      </c>
      <c r="U18" s="158" t="s">
        <v>51</v>
      </c>
    </row>
    <row r="19" spans="1:23" ht="19.5" customHeight="1" thickBot="1" x14ac:dyDescent="0.3">
      <c r="A19" s="137"/>
      <c r="B19" s="186"/>
      <c r="C19" s="155"/>
      <c r="D19" s="120"/>
      <c r="E19" s="188"/>
      <c r="F19" s="173"/>
      <c r="G19" s="72" t="s">
        <v>82</v>
      </c>
      <c r="H19" s="73" t="s">
        <v>84</v>
      </c>
      <c r="I19" s="126"/>
      <c r="J19" s="110"/>
      <c r="K19" s="200"/>
      <c r="L19" s="112"/>
      <c r="M19" s="112"/>
      <c r="N19" s="112"/>
      <c r="O19" s="55"/>
      <c r="P19" s="118"/>
      <c r="Q19" s="108"/>
      <c r="R19" s="108"/>
      <c r="S19" s="106"/>
      <c r="T19" s="137"/>
      <c r="U19" s="159"/>
      <c r="W19" s="82"/>
    </row>
    <row r="20" spans="1:23" ht="19.5" customHeight="1" x14ac:dyDescent="0.25">
      <c r="A20" s="136">
        <v>6</v>
      </c>
      <c r="B20" s="183" t="s">
        <v>105</v>
      </c>
      <c r="C20" s="152">
        <v>13</v>
      </c>
      <c r="D20" s="119" t="s">
        <v>98</v>
      </c>
      <c r="E20" s="170" t="s">
        <v>99</v>
      </c>
      <c r="F20" s="172" t="s">
        <v>44</v>
      </c>
      <c r="G20" s="70" t="s">
        <v>119</v>
      </c>
      <c r="H20" s="71" t="s">
        <v>121</v>
      </c>
      <c r="I20" s="125" t="s">
        <v>55</v>
      </c>
      <c r="J20" s="109">
        <f t="shared" ref="J20" si="1">SUM(K20:O21)</f>
        <v>883.98</v>
      </c>
      <c r="K20" s="115"/>
      <c r="L20" s="111"/>
      <c r="M20" s="111">
        <v>802.08</v>
      </c>
      <c r="N20" s="111">
        <v>81.900000000000006</v>
      </c>
      <c r="O20" s="113"/>
      <c r="P20" s="117">
        <v>530</v>
      </c>
      <c r="Q20" s="107">
        <v>5</v>
      </c>
      <c r="R20" s="107">
        <f>0.05*S20</f>
        <v>23425.47</v>
      </c>
      <c r="S20" s="105">
        <f>530*883.98</f>
        <v>468509.4</v>
      </c>
      <c r="T20" s="136" t="s">
        <v>43</v>
      </c>
      <c r="U20" s="158" t="s">
        <v>56</v>
      </c>
    </row>
    <row r="21" spans="1:23" ht="19.5" customHeight="1" thickBot="1" x14ac:dyDescent="0.3">
      <c r="A21" s="137"/>
      <c r="B21" s="184"/>
      <c r="C21" s="155"/>
      <c r="D21" s="120"/>
      <c r="E21" s="171"/>
      <c r="F21" s="173"/>
      <c r="G21" s="72" t="s">
        <v>120</v>
      </c>
      <c r="H21" s="73" t="s">
        <v>122</v>
      </c>
      <c r="I21" s="126"/>
      <c r="J21" s="110"/>
      <c r="K21" s="116"/>
      <c r="L21" s="112"/>
      <c r="M21" s="112"/>
      <c r="N21" s="112"/>
      <c r="O21" s="114"/>
      <c r="P21" s="118"/>
      <c r="Q21" s="174"/>
      <c r="R21" s="108"/>
      <c r="S21" s="106"/>
      <c r="T21" s="137"/>
      <c r="U21" s="159"/>
    </row>
    <row r="22" spans="1:23" ht="19.5" customHeight="1" x14ac:dyDescent="0.25">
      <c r="A22" s="136">
        <v>7</v>
      </c>
      <c r="B22" s="185" t="s">
        <v>66</v>
      </c>
      <c r="C22" s="152">
        <v>4.4800000000000004</v>
      </c>
      <c r="D22" s="119" t="s">
        <v>67</v>
      </c>
      <c r="E22" s="187" t="s">
        <v>68</v>
      </c>
      <c r="F22" s="172" t="s">
        <v>69</v>
      </c>
      <c r="G22" s="70" t="s">
        <v>77</v>
      </c>
      <c r="H22" s="71" t="s">
        <v>79</v>
      </c>
      <c r="I22" s="125" t="s">
        <v>73</v>
      </c>
      <c r="J22" s="109">
        <f t="shared" ref="J22" si="2">SUM(K22:O23)</f>
        <v>1164.51</v>
      </c>
      <c r="K22" s="115"/>
      <c r="L22" s="111">
        <v>1019.76</v>
      </c>
      <c r="M22" s="111">
        <v>55.93</v>
      </c>
      <c r="N22" s="111">
        <v>88.82</v>
      </c>
      <c r="O22" s="56"/>
      <c r="P22" s="117">
        <v>260</v>
      </c>
      <c r="Q22" s="107">
        <v>5</v>
      </c>
      <c r="R22" s="107">
        <f>0.05*S22</f>
        <v>15138.63</v>
      </c>
      <c r="S22" s="105">
        <f>260*J22</f>
        <v>302772.59999999998</v>
      </c>
      <c r="T22" s="136" t="s">
        <v>43</v>
      </c>
      <c r="U22" s="158" t="s">
        <v>51</v>
      </c>
    </row>
    <row r="23" spans="1:23" ht="19.5" customHeight="1" thickBot="1" x14ac:dyDescent="0.3">
      <c r="A23" s="137"/>
      <c r="B23" s="186"/>
      <c r="C23" s="155"/>
      <c r="D23" s="120"/>
      <c r="E23" s="188"/>
      <c r="F23" s="173"/>
      <c r="G23" s="72" t="s">
        <v>78</v>
      </c>
      <c r="H23" s="73" t="s">
        <v>80</v>
      </c>
      <c r="I23" s="126"/>
      <c r="J23" s="110"/>
      <c r="K23" s="116"/>
      <c r="L23" s="112"/>
      <c r="M23" s="112"/>
      <c r="N23" s="112"/>
      <c r="O23" s="55"/>
      <c r="P23" s="118"/>
      <c r="Q23" s="108"/>
      <c r="R23" s="108"/>
      <c r="S23" s="106"/>
      <c r="T23" s="137"/>
      <c r="U23" s="159"/>
    </row>
    <row r="24" spans="1:23" ht="19.5" customHeight="1" x14ac:dyDescent="0.3">
      <c r="A24" s="136">
        <v>8</v>
      </c>
      <c r="B24" s="183" t="s">
        <v>64</v>
      </c>
      <c r="C24" s="152">
        <v>8.15</v>
      </c>
      <c r="D24" s="119" t="s">
        <v>60</v>
      </c>
      <c r="E24" s="187" t="s">
        <v>65</v>
      </c>
      <c r="F24" s="172" t="s">
        <v>44</v>
      </c>
      <c r="G24" s="74" t="s">
        <v>74</v>
      </c>
      <c r="H24" s="89">
        <v>45988106</v>
      </c>
      <c r="I24" s="125" t="s">
        <v>55</v>
      </c>
      <c r="J24" s="109">
        <f t="shared" ref="J24" si="3">SUM(K24:O25)</f>
        <v>886.85</v>
      </c>
      <c r="K24" s="115"/>
      <c r="L24" s="111">
        <v>292.41000000000003</v>
      </c>
      <c r="M24" s="111">
        <v>260.02999999999997</v>
      </c>
      <c r="N24" s="111">
        <v>328.06</v>
      </c>
      <c r="O24" s="113">
        <v>6.35</v>
      </c>
      <c r="P24" s="117">
        <v>340</v>
      </c>
      <c r="Q24" s="107">
        <v>5</v>
      </c>
      <c r="R24" s="107">
        <v>15076</v>
      </c>
      <c r="S24" s="105">
        <f>340*J24</f>
        <v>301529</v>
      </c>
      <c r="T24" s="136" t="s">
        <v>43</v>
      </c>
      <c r="U24" s="158" t="s">
        <v>70</v>
      </c>
    </row>
    <row r="25" spans="1:23" ht="19.5" customHeight="1" thickBot="1" x14ac:dyDescent="0.3">
      <c r="A25" s="137"/>
      <c r="B25" s="184"/>
      <c r="C25" s="155"/>
      <c r="D25" s="120"/>
      <c r="E25" s="188"/>
      <c r="F25" s="173"/>
      <c r="G25" s="75" t="s">
        <v>75</v>
      </c>
      <c r="H25" s="76" t="s">
        <v>76</v>
      </c>
      <c r="I25" s="126"/>
      <c r="J25" s="110"/>
      <c r="K25" s="116"/>
      <c r="L25" s="112"/>
      <c r="M25" s="112"/>
      <c r="N25" s="112"/>
      <c r="O25" s="114"/>
      <c r="P25" s="118"/>
      <c r="Q25" s="108"/>
      <c r="R25" s="108"/>
      <c r="S25" s="106"/>
      <c r="T25" s="137"/>
      <c r="U25" s="159"/>
      <c r="W25" s="81"/>
    </row>
    <row r="26" spans="1:23" ht="19.5" customHeight="1" x14ac:dyDescent="0.25">
      <c r="A26" s="136">
        <v>9</v>
      </c>
      <c r="B26" s="183" t="s">
        <v>96</v>
      </c>
      <c r="C26" s="152">
        <v>3.1</v>
      </c>
      <c r="D26" s="119" t="s">
        <v>67</v>
      </c>
      <c r="E26" s="170" t="s">
        <v>97</v>
      </c>
      <c r="F26" s="172" t="s">
        <v>45</v>
      </c>
      <c r="G26" s="92">
        <v>46090787</v>
      </c>
      <c r="H26" s="71" t="s">
        <v>107</v>
      </c>
      <c r="I26" s="125" t="s">
        <v>41</v>
      </c>
      <c r="J26" s="109">
        <f t="shared" ref="J26" si="4">SUM(K26:O27)</f>
        <v>1221.8200000000002</v>
      </c>
      <c r="K26" s="115"/>
      <c r="L26" s="111">
        <v>714.83</v>
      </c>
      <c r="M26" s="111">
        <v>374.84</v>
      </c>
      <c r="N26" s="111">
        <v>132.15</v>
      </c>
      <c r="O26" s="113"/>
      <c r="P26" s="117">
        <v>295</v>
      </c>
      <c r="Q26" s="107">
        <v>5</v>
      </c>
      <c r="R26" s="107">
        <v>18022</v>
      </c>
      <c r="S26" s="105">
        <f>P26*J26</f>
        <v>360436.9</v>
      </c>
      <c r="T26" s="136" t="s">
        <v>43</v>
      </c>
      <c r="U26" s="158" t="s">
        <v>51</v>
      </c>
    </row>
    <row r="27" spans="1:23" ht="19.5" customHeight="1" thickBot="1" x14ac:dyDescent="0.3">
      <c r="A27" s="137"/>
      <c r="B27" s="184"/>
      <c r="C27" s="155"/>
      <c r="D27" s="120"/>
      <c r="E27" s="171"/>
      <c r="F27" s="173"/>
      <c r="G27" s="72" t="s">
        <v>106</v>
      </c>
      <c r="H27" s="93">
        <v>25043412</v>
      </c>
      <c r="I27" s="126"/>
      <c r="J27" s="110"/>
      <c r="K27" s="116"/>
      <c r="L27" s="112"/>
      <c r="M27" s="112"/>
      <c r="N27" s="112"/>
      <c r="O27" s="114"/>
      <c r="P27" s="118"/>
      <c r="Q27" s="174"/>
      <c r="R27" s="108"/>
      <c r="S27" s="106"/>
      <c r="T27" s="137"/>
      <c r="U27" s="159"/>
    </row>
    <row r="28" spans="1:23" ht="19.5" customHeight="1" x14ac:dyDescent="0.25">
      <c r="A28" s="136">
        <v>10</v>
      </c>
      <c r="B28" s="181" t="s">
        <v>100</v>
      </c>
      <c r="C28" s="152">
        <v>5</v>
      </c>
      <c r="D28" s="119" t="s">
        <v>61</v>
      </c>
      <c r="E28" s="170" t="s">
        <v>101</v>
      </c>
      <c r="F28" s="172" t="s">
        <v>44</v>
      </c>
      <c r="G28" s="100">
        <v>46.004041000000001</v>
      </c>
      <c r="H28" s="71" t="s">
        <v>108</v>
      </c>
      <c r="I28" s="125" t="s">
        <v>55</v>
      </c>
      <c r="J28" s="109">
        <f t="shared" ref="J28" si="5">SUM(K28:O29)</f>
        <v>247.85000000000002</v>
      </c>
      <c r="K28" s="115"/>
      <c r="L28" s="111"/>
      <c r="M28" s="111">
        <v>215.15</v>
      </c>
      <c r="N28" s="111">
        <v>17.52</v>
      </c>
      <c r="O28" s="113">
        <v>15.18</v>
      </c>
      <c r="P28" s="117">
        <v>350</v>
      </c>
      <c r="Q28" s="107">
        <v>5</v>
      </c>
      <c r="R28" s="107">
        <f>S28*0.05</f>
        <v>4337.3750000000009</v>
      </c>
      <c r="S28" s="105">
        <f>P28*J28</f>
        <v>86747.500000000015</v>
      </c>
      <c r="T28" s="136" t="s">
        <v>104</v>
      </c>
      <c r="U28" s="158" t="s">
        <v>52</v>
      </c>
      <c r="W28" s="81"/>
    </row>
    <row r="29" spans="1:23" ht="19.5" customHeight="1" thickBot="1" x14ac:dyDescent="0.3">
      <c r="A29" s="137"/>
      <c r="B29" s="182"/>
      <c r="C29" s="155"/>
      <c r="D29" s="120"/>
      <c r="E29" s="171"/>
      <c r="F29" s="173"/>
      <c r="G29" s="99">
        <v>25.187315999999999</v>
      </c>
      <c r="H29" s="68" t="s">
        <v>109</v>
      </c>
      <c r="I29" s="126"/>
      <c r="J29" s="110"/>
      <c r="K29" s="116"/>
      <c r="L29" s="112"/>
      <c r="M29" s="112"/>
      <c r="N29" s="112"/>
      <c r="O29" s="114"/>
      <c r="P29" s="118"/>
      <c r="Q29" s="108"/>
      <c r="R29" s="108"/>
      <c r="S29" s="106"/>
      <c r="T29" s="137"/>
      <c r="U29" s="159"/>
    </row>
    <row r="30" spans="1:23" ht="21" thickBot="1" x14ac:dyDescent="0.35">
      <c r="A30" s="29" t="s">
        <v>46</v>
      </c>
      <c r="B30" s="30"/>
      <c r="C30" s="88">
        <f>SUM(C10:C29)</f>
        <v>68.510000000000005</v>
      </c>
      <c r="D30" s="101"/>
      <c r="E30" s="83"/>
      <c r="F30" s="30"/>
      <c r="G30" s="102"/>
      <c r="H30" s="31"/>
      <c r="I30" s="32"/>
      <c r="J30" s="43">
        <f t="shared" ref="J30:O30" si="6">SUM(J10:J29)</f>
        <v>9591.8100000000013</v>
      </c>
      <c r="K30" s="43">
        <f t="shared" si="6"/>
        <v>0</v>
      </c>
      <c r="L30" s="43">
        <f t="shared" si="6"/>
        <v>2888.66</v>
      </c>
      <c r="M30" s="43">
        <f t="shared" si="6"/>
        <v>5932.9999999999991</v>
      </c>
      <c r="N30" s="43">
        <f t="shared" si="6"/>
        <v>745.29</v>
      </c>
      <c r="O30" s="43">
        <f t="shared" si="6"/>
        <v>24.86</v>
      </c>
      <c r="P30" s="148"/>
      <c r="Q30" s="149"/>
      <c r="R30" s="33">
        <f>SUM(R10:R29)</f>
        <v>232227.755</v>
      </c>
      <c r="S30" s="33">
        <f>SUM(S10:S29)</f>
        <v>4644565.7</v>
      </c>
      <c r="T30" s="150" t="s">
        <v>47</v>
      </c>
      <c r="U30" s="151"/>
    </row>
    <row r="31" spans="1:23" ht="20.25" x14ac:dyDescent="0.3">
      <c r="A31" s="34"/>
      <c r="B31" s="2"/>
      <c r="C31" s="34"/>
      <c r="D31" s="61" t="s">
        <v>57</v>
      </c>
      <c r="E31" s="46"/>
      <c r="F31" s="34"/>
      <c r="G31" s="35"/>
      <c r="H31" s="52"/>
      <c r="I31" s="2"/>
      <c r="J31" s="36"/>
      <c r="K31" s="34"/>
      <c r="L31" s="36"/>
      <c r="M31" s="36"/>
      <c r="N31" s="36"/>
      <c r="O31" s="36"/>
      <c r="P31" s="48"/>
      <c r="Q31" s="48"/>
      <c r="R31" s="34"/>
      <c r="S31" s="34"/>
      <c r="T31" s="34"/>
      <c r="U31" s="46"/>
    </row>
    <row r="32" spans="1:23" ht="20.25" x14ac:dyDescent="0.3">
      <c r="A32" s="34"/>
      <c r="B32" s="2"/>
      <c r="C32" s="34"/>
      <c r="D32" s="62"/>
      <c r="E32" s="46"/>
      <c r="F32" s="34"/>
      <c r="G32" s="35"/>
      <c r="H32" s="52"/>
      <c r="I32" s="2"/>
      <c r="J32" s="36"/>
      <c r="K32" s="34"/>
      <c r="L32" s="36"/>
      <c r="M32" s="36"/>
      <c r="N32" s="36"/>
      <c r="O32" s="36"/>
      <c r="P32" s="48"/>
      <c r="Q32" s="48"/>
      <c r="R32" s="34"/>
      <c r="S32" s="34"/>
      <c r="T32" s="34"/>
      <c r="U32" s="46"/>
    </row>
    <row r="33" spans="1:21" ht="20.25" x14ac:dyDescent="0.3">
      <c r="A33" s="34"/>
      <c r="B33" s="145" t="s">
        <v>53</v>
      </c>
      <c r="C33" s="145"/>
      <c r="D33" s="145"/>
      <c r="E33" s="145"/>
      <c r="F33" s="53"/>
      <c r="H33" s="94"/>
      <c r="I33" s="38"/>
      <c r="J33" s="39"/>
      <c r="K33" s="146"/>
      <c r="L33" s="145"/>
      <c r="M33" s="146"/>
      <c r="N33" s="145"/>
      <c r="O33" s="146"/>
      <c r="P33" s="146"/>
      <c r="Q33" s="38"/>
      <c r="R33" s="38"/>
      <c r="S33" s="37" t="s">
        <v>48</v>
      </c>
      <c r="T33" s="37"/>
      <c r="U33" s="46"/>
    </row>
    <row r="34" spans="1:21" ht="20.25" x14ac:dyDescent="0.3">
      <c r="A34" s="34"/>
      <c r="B34" s="145" t="s">
        <v>49</v>
      </c>
      <c r="C34" s="145"/>
      <c r="D34" s="145"/>
      <c r="E34" s="145"/>
      <c r="F34" s="38"/>
      <c r="I34" s="38"/>
      <c r="J34" s="39"/>
      <c r="K34" s="38"/>
      <c r="L34" s="38"/>
      <c r="M34" s="40"/>
      <c r="N34" s="147"/>
      <c r="O34" s="147"/>
      <c r="P34" s="41"/>
      <c r="Q34" s="38"/>
      <c r="R34" s="38"/>
      <c r="S34" s="37" t="s">
        <v>50</v>
      </c>
      <c r="T34" s="37"/>
      <c r="U34" s="46"/>
    </row>
    <row r="35" spans="1:21" ht="20.25" x14ac:dyDescent="0.3">
      <c r="A35" s="34"/>
      <c r="B35" s="2"/>
      <c r="C35" s="34"/>
      <c r="D35" s="63"/>
      <c r="E35" s="84"/>
      <c r="F35" s="34"/>
      <c r="G35" s="98"/>
      <c r="H35" s="54"/>
      <c r="I35" s="34"/>
      <c r="J35" s="42"/>
      <c r="K35" s="34"/>
      <c r="L35" s="34"/>
      <c r="M35" s="34"/>
      <c r="N35" s="34"/>
      <c r="O35" s="34"/>
      <c r="P35" s="41"/>
      <c r="Q35" s="34"/>
      <c r="R35" s="34"/>
      <c r="S35" s="34"/>
      <c r="T35" s="34"/>
      <c r="U35" s="46"/>
    </row>
    <row r="36" spans="1:21" x14ac:dyDescent="0.3">
      <c r="G36" s="94"/>
    </row>
    <row r="37" spans="1:21" x14ac:dyDescent="0.3">
      <c r="G37" s="94"/>
    </row>
  </sheetData>
  <mergeCells count="200">
    <mergeCell ref="T18:T19"/>
    <mergeCell ref="I20:I21"/>
    <mergeCell ref="J20:J21"/>
    <mergeCell ref="P20:P21"/>
    <mergeCell ref="R20:R21"/>
    <mergeCell ref="S20:S21"/>
    <mergeCell ref="T26:T27"/>
    <mergeCell ref="T28:T29"/>
    <mergeCell ref="T24:T25"/>
    <mergeCell ref="T22:T23"/>
    <mergeCell ref="T20:T21"/>
    <mergeCell ref="R22:R23"/>
    <mergeCell ref="S22:S23"/>
    <mergeCell ref="S28:S29"/>
    <mergeCell ref="R24:R25"/>
    <mergeCell ref="S24:S25"/>
    <mergeCell ref="R28:R29"/>
    <mergeCell ref="S18:S19"/>
    <mergeCell ref="R18:R19"/>
    <mergeCell ref="P28:P29"/>
    <mergeCell ref="P22:P23"/>
    <mergeCell ref="P24:P25"/>
    <mergeCell ref="M28:M29"/>
    <mergeCell ref="N28:N29"/>
    <mergeCell ref="U22:U23"/>
    <mergeCell ref="U18:U19"/>
    <mergeCell ref="U26:U27"/>
    <mergeCell ref="U20:U21"/>
    <mergeCell ref="U24:U25"/>
    <mergeCell ref="U28:U29"/>
    <mergeCell ref="K18:K19"/>
    <mergeCell ref="L18:L19"/>
    <mergeCell ref="M18:M19"/>
    <mergeCell ref="N18:N19"/>
    <mergeCell ref="O28:O29"/>
    <mergeCell ref="Q24:Q25"/>
    <mergeCell ref="Q26:Q27"/>
    <mergeCell ref="Q28:Q29"/>
    <mergeCell ref="Q22:Q23"/>
    <mergeCell ref="Q18:Q19"/>
    <mergeCell ref="Q20:Q21"/>
    <mergeCell ref="K24:K25"/>
    <mergeCell ref="L24:L25"/>
    <mergeCell ref="M24:M25"/>
    <mergeCell ref="N24:N25"/>
    <mergeCell ref="O24:O25"/>
    <mergeCell ref="K28:K29"/>
    <mergeCell ref="L28:L29"/>
    <mergeCell ref="S16:S17"/>
    <mergeCell ref="T16:T17"/>
    <mergeCell ref="U16:U17"/>
    <mergeCell ref="B16:B17"/>
    <mergeCell ref="A12:A13"/>
    <mergeCell ref="C16:C17"/>
    <mergeCell ref="D16:D17"/>
    <mergeCell ref="E16:E17"/>
    <mergeCell ref="F16:F17"/>
    <mergeCell ref="I16:I17"/>
    <mergeCell ref="J16:J17"/>
    <mergeCell ref="K16:K17"/>
    <mergeCell ref="L16:L17"/>
    <mergeCell ref="M16:M17"/>
    <mergeCell ref="N16:N17"/>
    <mergeCell ref="O14:O15"/>
    <mergeCell ref="P14:P15"/>
    <mergeCell ref="R14:R15"/>
    <mergeCell ref="U14:U15"/>
    <mergeCell ref="T14:T15"/>
    <mergeCell ref="S14:S15"/>
    <mergeCell ref="E28:E29"/>
    <mergeCell ref="F28:F29"/>
    <mergeCell ref="E24:E25"/>
    <mergeCell ref="F24:F25"/>
    <mergeCell ref="N26:N27"/>
    <mergeCell ref="I28:I29"/>
    <mergeCell ref="P16:P17"/>
    <mergeCell ref="Q16:Q17"/>
    <mergeCell ref="R16:R17"/>
    <mergeCell ref="E26:E27"/>
    <mergeCell ref="F26:F27"/>
    <mergeCell ref="C26:C27"/>
    <mergeCell ref="C24:C25"/>
    <mergeCell ref="J24:J25"/>
    <mergeCell ref="B24:B25"/>
    <mergeCell ref="D24:D25"/>
    <mergeCell ref="K22:K23"/>
    <mergeCell ref="L22:L23"/>
    <mergeCell ref="A24:A25"/>
    <mergeCell ref="A26:A27"/>
    <mergeCell ref="A28:A29"/>
    <mergeCell ref="B28:B29"/>
    <mergeCell ref="D28:D29"/>
    <mergeCell ref="C22:C23"/>
    <mergeCell ref="C18:C19"/>
    <mergeCell ref="C20:C21"/>
    <mergeCell ref="B20:B21"/>
    <mergeCell ref="D20:D21"/>
    <mergeCell ref="B18:B19"/>
    <mergeCell ref="D18:D19"/>
    <mergeCell ref="B22:B23"/>
    <mergeCell ref="D22:D23"/>
    <mergeCell ref="B26:B27"/>
    <mergeCell ref="D26:D27"/>
    <mergeCell ref="C28:C29"/>
    <mergeCell ref="A2:U2"/>
    <mergeCell ref="A3:U3"/>
    <mergeCell ref="F4:P4"/>
    <mergeCell ref="K6:O6"/>
    <mergeCell ref="D14:D15"/>
    <mergeCell ref="T10:T11"/>
    <mergeCell ref="E10:E11"/>
    <mergeCell ref="F10:F11"/>
    <mergeCell ref="I10:I11"/>
    <mergeCell ref="Q14:Q15"/>
    <mergeCell ref="F14:F15"/>
    <mergeCell ref="I14:I15"/>
    <mergeCell ref="K10:K11"/>
    <mergeCell ref="L10:L11"/>
    <mergeCell ref="M14:M15"/>
    <mergeCell ref="N14:N15"/>
    <mergeCell ref="L14:L15"/>
    <mergeCell ref="J10:J11"/>
    <mergeCell ref="O10:O11"/>
    <mergeCell ref="Q10:Q11"/>
    <mergeCell ref="R10:R11"/>
    <mergeCell ref="B33:E33"/>
    <mergeCell ref="K33:L33"/>
    <mergeCell ref="M33:N33"/>
    <mergeCell ref="O33:P33"/>
    <mergeCell ref="B34:E34"/>
    <mergeCell ref="N34:O34"/>
    <mergeCell ref="P30:Q30"/>
    <mergeCell ref="T30:U30"/>
    <mergeCell ref="M10:M11"/>
    <mergeCell ref="C14:C15"/>
    <mergeCell ref="B10:B11"/>
    <mergeCell ref="C10:C11"/>
    <mergeCell ref="D10:D11"/>
    <mergeCell ref="S10:S11"/>
    <mergeCell ref="U10:U11"/>
    <mergeCell ref="U12:U13"/>
    <mergeCell ref="N12:N13"/>
    <mergeCell ref="P12:P13"/>
    <mergeCell ref="Q12:Q13"/>
    <mergeCell ref="R12:R13"/>
    <mergeCell ref="S12:S13"/>
    <mergeCell ref="T12:T13"/>
    <mergeCell ref="P10:P11"/>
    <mergeCell ref="N10:N11"/>
    <mergeCell ref="A16:A17"/>
    <mergeCell ref="A14:A15"/>
    <mergeCell ref="A22:A23"/>
    <mergeCell ref="A18:A19"/>
    <mergeCell ref="A20:A21"/>
    <mergeCell ref="K14:K15"/>
    <mergeCell ref="A10:A11"/>
    <mergeCell ref="B14:B15"/>
    <mergeCell ref="E14:E15"/>
    <mergeCell ref="J14:J15"/>
    <mergeCell ref="E18:E19"/>
    <mergeCell ref="F18:F19"/>
    <mergeCell ref="E22:E23"/>
    <mergeCell ref="F22:F23"/>
    <mergeCell ref="E20:E21"/>
    <mergeCell ref="F20:F21"/>
    <mergeCell ref="I22:I23"/>
    <mergeCell ref="I24:I25"/>
    <mergeCell ref="I26:I27"/>
    <mergeCell ref="M26:M27"/>
    <mergeCell ref="K26:K27"/>
    <mergeCell ref="L26:L27"/>
    <mergeCell ref="J26:J27"/>
    <mergeCell ref="J18:J19"/>
    <mergeCell ref="P26:P27"/>
    <mergeCell ref="M22:M23"/>
    <mergeCell ref="N22:N23"/>
    <mergeCell ref="P18:P19"/>
    <mergeCell ref="D12:D13"/>
    <mergeCell ref="E12:E13"/>
    <mergeCell ref="F12:F13"/>
    <mergeCell ref="I12:I13"/>
    <mergeCell ref="J12:J13"/>
    <mergeCell ref="K12:K13"/>
    <mergeCell ref="B12:B13"/>
    <mergeCell ref="O12:O13"/>
    <mergeCell ref="L12:L13"/>
    <mergeCell ref="M12:M13"/>
    <mergeCell ref="C12:C13"/>
    <mergeCell ref="O16:O17"/>
    <mergeCell ref="I18:I19"/>
    <mergeCell ref="S26:S27"/>
    <mergeCell ref="R26:R27"/>
    <mergeCell ref="J22:J23"/>
    <mergeCell ref="J28:J29"/>
    <mergeCell ref="M20:M21"/>
    <mergeCell ref="N20:N21"/>
    <mergeCell ref="O20:O21"/>
    <mergeCell ref="L20:L21"/>
    <mergeCell ref="K20:K21"/>
    <mergeCell ref="O26:O27"/>
  </mergeCells>
  <phoneticPr fontId="13" type="noConversion"/>
  <pageMargins left="0.23622047244094491" right="0.23622047244094491" top="0.39370078740157483" bottom="0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16.09.2026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Stejarul Rupea</cp:lastModifiedBy>
  <cp:lastPrinted>2026-08-25T06:03:13Z</cp:lastPrinted>
  <dcterms:created xsi:type="dcterms:W3CDTF">2015-06-05T18:17:20Z</dcterms:created>
  <dcterms:modified xsi:type="dcterms:W3CDTF">2026-09-02T11:43:07Z</dcterms:modified>
</cp:coreProperties>
</file>