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ond Forestier 2013\Licitatii\Organizare licitatie\Licitatie 2020\"/>
    </mc:Choice>
  </mc:AlternateContent>
  <bookViews>
    <workbookView xWindow="480" yWindow="135" windowWidth="19980" windowHeight="12660"/>
  </bookViews>
  <sheets>
    <sheet name="Lista_licitatie " sheetId="6" r:id="rId1"/>
    <sheet name="Sheet1" sheetId="7" r:id="rId2"/>
  </sheets>
  <calcPr calcId="162913" concurrentCalc="0"/>
</workbook>
</file>

<file path=xl/calcChain.xml><?xml version="1.0" encoding="utf-8"?>
<calcChain xmlns="http://schemas.openxmlformats.org/spreadsheetml/2006/main">
  <c r="M18" i="6" l="1"/>
  <c r="N18" i="6"/>
  <c r="O18" i="6"/>
  <c r="L18" i="6"/>
  <c r="J12" i="6"/>
  <c r="S12" i="6"/>
  <c r="R12" i="6"/>
  <c r="R18" i="6"/>
  <c r="J16" i="6"/>
  <c r="J14" i="6"/>
  <c r="Q12" i="6"/>
  <c r="J18" i="6"/>
  <c r="K18" i="6"/>
  <c r="S18" i="6"/>
  <c r="E31" i="7"/>
  <c r="C31" i="7"/>
  <c r="C25" i="7"/>
  <c r="E13" i="7"/>
  <c r="E15" i="7"/>
  <c r="D15" i="7"/>
  <c r="E17" i="7"/>
  <c r="D17" i="7"/>
  <c r="D13" i="7"/>
  <c r="D11" i="7"/>
  <c r="E11" i="7"/>
  <c r="E20" i="7"/>
</calcChain>
</file>

<file path=xl/sharedStrings.xml><?xml version="1.0" encoding="utf-8"?>
<sst xmlns="http://schemas.openxmlformats.org/spreadsheetml/2006/main" count="85" uniqueCount="74">
  <si>
    <t>S</t>
  </si>
  <si>
    <t xml:space="preserve">RPLP Stejarul R.A. </t>
  </si>
  <si>
    <t xml:space="preserve">Nr. </t>
  </si>
  <si>
    <t>crt.</t>
  </si>
  <si>
    <t xml:space="preserve">SUMAL </t>
  </si>
  <si>
    <t>(ha )</t>
  </si>
  <si>
    <t>UP /UB</t>
  </si>
  <si>
    <t>u.a.</t>
  </si>
  <si>
    <t xml:space="preserve">Felul </t>
  </si>
  <si>
    <t>taierii</t>
  </si>
  <si>
    <t>Accesib.</t>
  </si>
  <si>
    <t>Volum</t>
  </si>
  <si>
    <t xml:space="preserve">brut </t>
  </si>
  <si>
    <t>(mc)</t>
  </si>
  <si>
    <t>Volum brut pe specii (mc)</t>
  </si>
  <si>
    <t xml:space="preserve">Fag </t>
  </si>
  <si>
    <t>Stejari</t>
  </si>
  <si>
    <t>DT</t>
  </si>
  <si>
    <t>DM</t>
  </si>
  <si>
    <t xml:space="preserve">Valoare </t>
  </si>
  <si>
    <t xml:space="preserve">totala </t>
  </si>
  <si>
    <t xml:space="preserve"> conf </t>
  </si>
  <si>
    <t xml:space="preserve">ing. Botoman Dumitru </t>
  </si>
  <si>
    <t>(m)</t>
  </si>
  <si>
    <t xml:space="preserve">Director -sef ocol </t>
  </si>
  <si>
    <t xml:space="preserve">intocmit </t>
  </si>
  <si>
    <t>Coordonate</t>
  </si>
  <si>
    <t>APV</t>
  </si>
  <si>
    <t>Platforma</t>
  </si>
  <si>
    <t>Primara</t>
  </si>
  <si>
    <t xml:space="preserve">Pret </t>
  </si>
  <si>
    <t>pornire</t>
  </si>
  <si>
    <t>Pasul de</t>
  </si>
  <si>
    <t>licitatie</t>
  </si>
  <si>
    <t xml:space="preserve">Garantia </t>
  </si>
  <si>
    <t xml:space="preserve">Proprietar </t>
  </si>
  <si>
    <t>p.pornire</t>
  </si>
  <si>
    <t>Ras.</t>
  </si>
  <si>
    <t>de</t>
  </si>
  <si>
    <t>NU</t>
  </si>
  <si>
    <t>.</t>
  </si>
  <si>
    <t xml:space="preserve">contr. </t>
  </si>
  <si>
    <t xml:space="preserve">Drept </t>
  </si>
  <si>
    <t xml:space="preserve">servitute </t>
  </si>
  <si>
    <t>251-500</t>
  </si>
  <si>
    <t xml:space="preserve">TOTAL </t>
  </si>
  <si>
    <t xml:space="preserve">apv </t>
  </si>
  <si>
    <t xml:space="preserve">Com. Bunesti </t>
  </si>
  <si>
    <t>-</t>
  </si>
  <si>
    <t xml:space="preserve">ing. Curticapean Ovidiu </t>
  </si>
  <si>
    <t xml:space="preserve">Licitatie publica cu strigare </t>
  </si>
  <si>
    <t>Pr.1</t>
  </si>
  <si>
    <t>501-1000</t>
  </si>
  <si>
    <t xml:space="preserve">specificatie </t>
  </si>
  <si>
    <t xml:space="preserve">dimensiuni l x lx L </t>
  </si>
  <si>
    <t>nr. Buc</t>
  </si>
  <si>
    <t xml:space="preserve">volum unitar </t>
  </si>
  <si>
    <t xml:space="preserve">capriori </t>
  </si>
  <si>
    <t>grinzi</t>
  </si>
  <si>
    <t>volum total -mc</t>
  </si>
  <si>
    <t xml:space="preserve">grinzi </t>
  </si>
  <si>
    <t xml:space="preserve">Lati </t>
  </si>
  <si>
    <t>3cmx5cmx4m</t>
  </si>
  <si>
    <t>15cmx20cmx6m</t>
  </si>
  <si>
    <t>15cmx15cm*6m</t>
  </si>
  <si>
    <t>10cmx10cmx6m</t>
  </si>
  <si>
    <t>Pr. Rac.</t>
  </si>
  <si>
    <t>2A</t>
  </si>
  <si>
    <t xml:space="preserve">LISTA PARTIZILOR - LICITATIA INTERMEDIARA </t>
  </si>
  <si>
    <t>Data licitatiei 19.10.2020 ora 12.00, Data preselectiei  16.10.2020 ora 13.00</t>
  </si>
  <si>
    <t>Com. Ticus</t>
  </si>
  <si>
    <t>Com Ticus</t>
  </si>
  <si>
    <t>65D</t>
  </si>
  <si>
    <t>45.962888, 25.087605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</si>
</sst>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0.0"/>
    <numFmt numFmtId="166" formatCode="0.000"/>
    <numFmt numFmtId="167" formatCode="0.000000"/>
  </numFmts>
  <fonts count="21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8"/>
      <name val="Arial"/>
      <family val="2"/>
      <charset val="238"/>
    </font>
    <font>
      <b/>
      <sz val="18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9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12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3" fillId="0" borderId="0" xfId="0" applyFont="1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0" fillId="4" borderId="0" xfId="0" applyFill="1" applyAlignment="1">
      <alignment horizontal="center"/>
    </xf>
    <xf numFmtId="0" fontId="8" fillId="0" borderId="0" xfId="0" applyFont="1"/>
    <xf numFmtId="0" fontId="1" fillId="4" borderId="0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9" fontId="12" fillId="2" borderId="8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2" fillId="2" borderId="8" xfId="0" applyFont="1" applyFill="1" applyBorder="1" applyAlignment="1"/>
    <xf numFmtId="0" fontId="12" fillId="2" borderId="7" xfId="0" applyFont="1" applyFill="1" applyBorder="1" applyAlignment="1"/>
    <xf numFmtId="0" fontId="14" fillId="2" borderId="9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9" fontId="15" fillId="2" borderId="9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5" fillId="2" borderId="8" xfId="0" applyFont="1" applyFill="1" applyBorder="1" applyAlignment="1">
      <alignment horizontal="center" vertical="center"/>
    </xf>
    <xf numFmtId="0" fontId="18" fillId="0" borderId="0" xfId="0" applyFont="1"/>
    <xf numFmtId="0" fontId="15" fillId="2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0" fillId="0" borderId="0" xfId="0" applyBorder="1"/>
    <xf numFmtId="0" fontId="15" fillId="2" borderId="3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19" fillId="0" borderId="14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19" fillId="2" borderId="7" xfId="0" applyFont="1" applyFill="1" applyBorder="1"/>
    <xf numFmtId="0" fontId="1" fillId="2" borderId="4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2" fontId="19" fillId="2" borderId="8" xfId="0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/>
    <xf numFmtId="0" fontId="1" fillId="2" borderId="8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6" fontId="0" fillId="2" borderId="7" xfId="0" applyNumberFormat="1" applyFill="1" applyBorder="1" applyAlignment="1">
      <alignment horizontal="center"/>
    </xf>
    <xf numFmtId="0" fontId="20" fillId="0" borderId="0" xfId="0" applyFont="1"/>
    <xf numFmtId="0" fontId="15" fillId="2" borderId="5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1" fontId="9" fillId="2" borderId="7" xfId="0" applyNumberFormat="1" applyFont="1" applyFill="1" applyBorder="1" applyAlignment="1">
      <alignment horizontal="center" vertical="center"/>
    </xf>
    <xf numFmtId="1" fontId="9" fillId="2" borderId="8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1" fontId="9" fillId="2" borderId="9" xfId="0" applyNumberFormat="1" applyFont="1" applyFill="1" applyBorder="1" applyAlignment="1">
      <alignment horizontal="center" vertical="center"/>
    </xf>
    <xf numFmtId="165" fontId="9" fillId="2" borderId="7" xfId="1" applyNumberFormat="1" applyFont="1" applyFill="1" applyBorder="1" applyAlignment="1">
      <alignment horizontal="center" vertical="center"/>
    </xf>
    <xf numFmtId="165" fontId="9" fillId="2" borderId="9" xfId="1" applyNumberFormat="1" applyFont="1" applyFill="1" applyBorder="1" applyAlignment="1">
      <alignment horizontal="center" vertical="center"/>
    </xf>
    <xf numFmtId="165" fontId="9" fillId="2" borderId="8" xfId="1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/>
    </xf>
    <xf numFmtId="1" fontId="14" fillId="4" borderId="9" xfId="0" applyNumberFormat="1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" fontId="9" fillId="2" borderId="7" xfId="0" applyNumberFormat="1" applyFont="1" applyFill="1" applyBorder="1" applyAlignment="1">
      <alignment horizontal="center" vertical="center"/>
    </xf>
    <xf numFmtId="1" fontId="9" fillId="2" borderId="8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165" fontId="9" fillId="2" borderId="7" xfId="1" applyNumberFormat="1" applyFont="1" applyFill="1" applyBorder="1" applyAlignment="1">
      <alignment horizontal="center" vertical="center"/>
    </xf>
    <xf numFmtId="165" fontId="9" fillId="2" borderId="9" xfId="1" applyNumberFormat="1" applyFont="1" applyFill="1" applyBorder="1" applyAlignment="1">
      <alignment horizontal="center" vertical="center"/>
    </xf>
    <xf numFmtId="9" fontId="11" fillId="2" borderId="7" xfId="0" applyNumberFormat="1" applyFont="1" applyFill="1" applyBorder="1" applyAlignment="1">
      <alignment horizontal="center" vertical="center"/>
    </xf>
    <xf numFmtId="9" fontId="11" fillId="2" borderId="9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1" fontId="9" fillId="2" borderId="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167" fontId="15" fillId="2" borderId="7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tabSelected="1" zoomScale="120" zoomScaleNormal="120" workbookViewId="0">
      <pane ySplit="3405" topLeftCell="A4" activePane="bottomLeft"/>
      <selection activeCell="A4" sqref="A4:U4"/>
      <selection pane="bottomLeft" activeCell="H22" sqref="H22"/>
    </sheetView>
  </sheetViews>
  <sheetFormatPr defaultRowHeight="12.75" x14ac:dyDescent="0.2"/>
  <cols>
    <col min="1" max="1" width="4.5703125" customWidth="1"/>
    <col min="2" max="2" width="8.28515625" customWidth="1"/>
    <col min="3" max="3" width="5.85546875" customWidth="1"/>
    <col min="4" max="4" width="12" style="1" customWidth="1"/>
    <col min="5" max="5" width="6.7109375" customWidth="1"/>
    <col min="6" max="6" width="6.140625" customWidth="1"/>
    <col min="7" max="7" width="10" customWidth="1"/>
    <col min="8" max="8" width="10.85546875" customWidth="1"/>
    <col min="9" max="9" width="7.42578125" style="3" customWidth="1"/>
    <col min="10" max="10" width="6.140625" customWidth="1"/>
    <col min="11" max="11" width="4.42578125" customWidth="1"/>
    <col min="12" max="12" width="4.5703125" customWidth="1"/>
    <col min="13" max="13" width="5.42578125" customWidth="1"/>
    <col min="14" max="14" width="5.7109375" customWidth="1"/>
    <col min="15" max="15" width="5" style="7" customWidth="1"/>
    <col min="16" max="16" width="6.140625" style="6" customWidth="1"/>
    <col min="17" max="17" width="6.140625" customWidth="1"/>
    <col min="18" max="18" width="6.7109375" customWidth="1"/>
    <col min="19" max="19" width="8.85546875" customWidth="1"/>
    <col min="20" max="20" width="6.5703125" customWidth="1"/>
    <col min="21" max="21" width="9.42578125" customWidth="1"/>
    <col min="23" max="23" width="0" hidden="1" customWidth="1"/>
  </cols>
  <sheetData>
    <row r="1" spans="1:28" ht="15.75" x14ac:dyDescent="0.25">
      <c r="A1" s="38" t="s">
        <v>1</v>
      </c>
    </row>
    <row r="3" spans="1:28" ht="28.5" customHeight="1" x14ac:dyDescent="0.25">
      <c r="A3" s="110" t="s">
        <v>68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8" ht="15.75" x14ac:dyDescent="0.25">
      <c r="A4" s="111" t="s">
        <v>69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</row>
    <row r="5" spans="1:28" ht="15.75" x14ac:dyDescent="0.25">
      <c r="A5" t="s">
        <v>40</v>
      </c>
      <c r="F5" s="112" t="s">
        <v>50</v>
      </c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1:28" ht="16.5" thickBot="1" x14ac:dyDescent="0.3">
      <c r="F6" s="5"/>
      <c r="G6" s="115"/>
      <c r="H6" s="115"/>
      <c r="I6" s="115"/>
      <c r="J6" s="115"/>
      <c r="K6" s="115"/>
      <c r="L6" s="115"/>
      <c r="M6" s="115"/>
      <c r="N6" s="115"/>
      <c r="O6" s="115"/>
      <c r="P6" s="115"/>
    </row>
    <row r="7" spans="1:28" ht="13.5" thickBot="1" x14ac:dyDescent="0.25">
      <c r="A7" s="21" t="s">
        <v>2</v>
      </c>
      <c r="B7" s="14" t="s">
        <v>27</v>
      </c>
      <c r="C7" s="15" t="s">
        <v>0</v>
      </c>
      <c r="D7" s="25" t="s">
        <v>6</v>
      </c>
      <c r="E7" s="14" t="s">
        <v>7</v>
      </c>
      <c r="F7" s="14" t="s">
        <v>8</v>
      </c>
      <c r="G7" s="14" t="s">
        <v>26</v>
      </c>
      <c r="H7" s="14" t="s">
        <v>26</v>
      </c>
      <c r="I7" s="25" t="s">
        <v>10</v>
      </c>
      <c r="J7" s="14" t="s">
        <v>11</v>
      </c>
      <c r="K7" s="113" t="s">
        <v>14</v>
      </c>
      <c r="L7" s="114"/>
      <c r="M7" s="114"/>
      <c r="N7" s="114"/>
      <c r="O7" s="114"/>
      <c r="P7" s="33" t="s">
        <v>30</v>
      </c>
      <c r="Q7" s="31" t="s">
        <v>32</v>
      </c>
      <c r="R7" s="19" t="s">
        <v>34</v>
      </c>
      <c r="S7" s="14" t="s">
        <v>19</v>
      </c>
      <c r="T7" s="14" t="s">
        <v>42</v>
      </c>
      <c r="U7" s="19" t="s">
        <v>35</v>
      </c>
      <c r="W7" s="11" t="s">
        <v>30</v>
      </c>
    </row>
    <row r="8" spans="1:28" x14ac:dyDescent="0.2">
      <c r="A8" s="17" t="s">
        <v>3</v>
      </c>
      <c r="B8" s="27" t="s">
        <v>4</v>
      </c>
      <c r="C8" s="18" t="s">
        <v>5</v>
      </c>
      <c r="D8" s="29"/>
      <c r="E8" s="27"/>
      <c r="F8" s="27" t="s">
        <v>9</v>
      </c>
      <c r="G8" s="27" t="s">
        <v>27</v>
      </c>
      <c r="H8" s="27" t="s">
        <v>28</v>
      </c>
      <c r="I8" s="29"/>
      <c r="J8" s="27" t="s">
        <v>12</v>
      </c>
      <c r="K8" s="29" t="s">
        <v>37</v>
      </c>
      <c r="L8" s="14" t="s">
        <v>15</v>
      </c>
      <c r="M8" s="29" t="s">
        <v>16</v>
      </c>
      <c r="N8" s="14" t="s">
        <v>17</v>
      </c>
      <c r="O8" s="29" t="s">
        <v>18</v>
      </c>
      <c r="P8" s="34" t="s">
        <v>31</v>
      </c>
      <c r="Q8" s="30" t="s">
        <v>33</v>
      </c>
      <c r="R8" s="35" t="s">
        <v>38</v>
      </c>
      <c r="S8" s="27" t="s">
        <v>20</v>
      </c>
      <c r="T8" s="27" t="s">
        <v>43</v>
      </c>
      <c r="U8" s="27"/>
      <c r="W8" s="13" t="s">
        <v>46</v>
      </c>
    </row>
    <row r="9" spans="1:28" x14ac:dyDescent="0.2">
      <c r="A9" s="17"/>
      <c r="B9" s="27"/>
      <c r="C9" s="18"/>
      <c r="D9" s="29"/>
      <c r="E9" s="27"/>
      <c r="F9" s="27"/>
      <c r="G9" s="27"/>
      <c r="H9" s="27" t="s">
        <v>29</v>
      </c>
      <c r="I9" s="29" t="s">
        <v>23</v>
      </c>
      <c r="J9" s="27" t="s">
        <v>13</v>
      </c>
      <c r="K9" s="29"/>
      <c r="L9" s="27"/>
      <c r="M9" s="29"/>
      <c r="N9" s="27"/>
      <c r="O9" s="29"/>
      <c r="P9" s="34"/>
      <c r="Q9" s="28">
        <v>0.05</v>
      </c>
      <c r="R9" s="35" t="s">
        <v>41</v>
      </c>
      <c r="S9" s="27" t="s">
        <v>21</v>
      </c>
      <c r="T9" s="27"/>
      <c r="U9" s="27"/>
    </row>
    <row r="10" spans="1:28" ht="13.5" thickBot="1" x14ac:dyDescent="0.25">
      <c r="A10" s="24"/>
      <c r="B10" s="16"/>
      <c r="C10" s="26"/>
      <c r="D10" s="22"/>
      <c r="E10" s="16"/>
      <c r="F10" s="16"/>
      <c r="G10" s="16"/>
      <c r="H10" s="16"/>
      <c r="I10" s="22"/>
      <c r="J10" s="16"/>
      <c r="K10" s="22"/>
      <c r="L10" s="16"/>
      <c r="M10" s="22"/>
      <c r="N10" s="16"/>
      <c r="O10" s="22"/>
      <c r="P10" s="32"/>
      <c r="Q10" s="16"/>
      <c r="R10" s="36">
        <v>0.05</v>
      </c>
      <c r="S10" s="16" t="s">
        <v>36</v>
      </c>
      <c r="T10" s="16"/>
      <c r="U10" s="16"/>
    </row>
    <row r="11" spans="1:28" ht="24" thickBot="1" x14ac:dyDescent="0.4">
      <c r="A11" s="116"/>
      <c r="B11" s="117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9"/>
      <c r="X11" s="148" t="s">
        <v>73</v>
      </c>
      <c r="Y11" s="12"/>
      <c r="Z11" s="10"/>
      <c r="AA11" s="10"/>
    </row>
    <row r="12" spans="1:28" ht="18.75" customHeight="1" x14ac:dyDescent="0.35">
      <c r="A12" s="41">
        <v>1</v>
      </c>
      <c r="B12" s="91">
        <v>1508263</v>
      </c>
      <c r="C12" s="99">
        <v>3</v>
      </c>
      <c r="D12" s="91" t="s">
        <v>47</v>
      </c>
      <c r="E12" s="92" t="s">
        <v>67</v>
      </c>
      <c r="F12" s="92" t="s">
        <v>66</v>
      </c>
      <c r="G12" s="41">
        <v>46.127426999999997</v>
      </c>
      <c r="H12" s="45">
        <v>46.123840999999999</v>
      </c>
      <c r="I12" s="85" t="s">
        <v>44</v>
      </c>
      <c r="J12" s="95">
        <f>SUM(K12:O12)</f>
        <v>290</v>
      </c>
      <c r="K12" s="20"/>
      <c r="L12" s="91">
        <v>231</v>
      </c>
      <c r="M12" s="91">
        <v>53</v>
      </c>
      <c r="N12" s="91">
        <v>6</v>
      </c>
      <c r="O12" s="91"/>
      <c r="P12" s="89">
        <v>205</v>
      </c>
      <c r="Q12" s="80">
        <f t="shared" ref="Q12" si="0">P12*0.05</f>
        <v>10.25</v>
      </c>
      <c r="R12" s="80">
        <f t="shared" ref="R12" si="1">S12*0.05</f>
        <v>2972.5</v>
      </c>
      <c r="S12" s="82">
        <f t="shared" ref="S12" si="2">J12*P12</f>
        <v>59450</v>
      </c>
      <c r="T12" s="82" t="s">
        <v>39</v>
      </c>
      <c r="U12" s="85" t="s">
        <v>47</v>
      </c>
      <c r="Y12" s="10"/>
      <c r="Z12" s="76"/>
      <c r="AA12" s="44"/>
    </row>
    <row r="13" spans="1:28" ht="9" customHeight="1" thickBot="1" x14ac:dyDescent="0.25">
      <c r="A13" s="43"/>
      <c r="B13" s="88"/>
      <c r="C13" s="100"/>
      <c r="D13" s="88"/>
      <c r="E13" s="93"/>
      <c r="F13" s="93"/>
      <c r="G13" s="43">
        <v>25.000684</v>
      </c>
      <c r="H13" s="46">
        <v>24.999966000000001</v>
      </c>
      <c r="I13" s="86"/>
      <c r="J13" s="97"/>
      <c r="K13" s="23"/>
      <c r="L13" s="88"/>
      <c r="M13" s="88"/>
      <c r="N13" s="88"/>
      <c r="O13" s="88"/>
      <c r="P13" s="90"/>
      <c r="Q13" s="98"/>
      <c r="R13" s="98"/>
      <c r="S13" s="84"/>
      <c r="T13" s="84"/>
      <c r="U13" s="86"/>
    </row>
    <row r="14" spans="1:28" ht="14.25" customHeight="1" x14ac:dyDescent="0.2">
      <c r="A14" s="41">
        <v>2</v>
      </c>
      <c r="B14" s="87">
        <v>1629348</v>
      </c>
      <c r="C14" s="101">
        <v>15.8</v>
      </c>
      <c r="D14" s="87" t="s">
        <v>71</v>
      </c>
      <c r="E14" s="102">
        <v>0.71</v>
      </c>
      <c r="F14" s="103" t="s">
        <v>51</v>
      </c>
      <c r="G14" s="149">
        <v>45.966479999999997</v>
      </c>
      <c r="H14" s="78">
        <v>45.962888</v>
      </c>
      <c r="I14" s="85" t="s">
        <v>52</v>
      </c>
      <c r="J14" s="96">
        <f t="shared" ref="J14" si="3">SUM(K14:O14)</f>
        <v>956</v>
      </c>
      <c r="K14" s="42"/>
      <c r="L14" s="91">
        <v>4</v>
      </c>
      <c r="M14" s="91">
        <v>571</v>
      </c>
      <c r="N14" s="91">
        <v>381</v>
      </c>
      <c r="O14" s="91"/>
      <c r="P14" s="104">
        <v>350</v>
      </c>
      <c r="Q14" s="81">
        <v>18</v>
      </c>
      <c r="R14" s="81">
        <v>16730</v>
      </c>
      <c r="S14" s="83">
        <v>334600</v>
      </c>
      <c r="T14" s="83" t="s">
        <v>39</v>
      </c>
      <c r="U14" s="94" t="s">
        <v>70</v>
      </c>
    </row>
    <row r="15" spans="1:28" ht="9" customHeight="1" thickBot="1" x14ac:dyDescent="0.25">
      <c r="A15" s="43"/>
      <c r="B15" s="87"/>
      <c r="C15" s="101"/>
      <c r="D15" s="87"/>
      <c r="E15" s="102"/>
      <c r="F15" s="103"/>
      <c r="G15" s="43">
        <v>25.076691</v>
      </c>
      <c r="H15" s="79">
        <v>25.087605</v>
      </c>
      <c r="I15" s="86"/>
      <c r="J15" s="96"/>
      <c r="K15" s="23"/>
      <c r="L15" s="88"/>
      <c r="M15" s="88"/>
      <c r="N15" s="88"/>
      <c r="O15" s="88"/>
      <c r="P15" s="104"/>
      <c r="Q15" s="81"/>
      <c r="R15" s="81"/>
      <c r="S15" s="83"/>
      <c r="T15" s="83"/>
      <c r="U15" s="94"/>
    </row>
    <row r="16" spans="1:28" ht="17.25" customHeight="1" x14ac:dyDescent="0.35">
      <c r="A16" s="39">
        <v>3</v>
      </c>
      <c r="B16" s="130">
        <v>1595130</v>
      </c>
      <c r="C16" s="132">
        <v>1.5</v>
      </c>
      <c r="D16" s="130" t="s">
        <v>47</v>
      </c>
      <c r="E16" s="134" t="s">
        <v>72</v>
      </c>
      <c r="F16" s="136" t="s">
        <v>66</v>
      </c>
      <c r="G16" s="147">
        <v>46.079639</v>
      </c>
      <c r="H16" s="39">
        <v>46.082588000000001</v>
      </c>
      <c r="I16" s="128" t="s">
        <v>44</v>
      </c>
      <c r="J16" s="138">
        <f t="shared" ref="J16" si="4">SUM(K16:O16)</f>
        <v>358</v>
      </c>
      <c r="K16" s="42"/>
      <c r="L16" s="107">
        <v>6</v>
      </c>
      <c r="M16" s="130">
        <v>346</v>
      </c>
      <c r="N16" s="130">
        <v>4</v>
      </c>
      <c r="O16" s="130">
        <v>2</v>
      </c>
      <c r="P16" s="139">
        <v>320</v>
      </c>
      <c r="Q16" s="126">
        <v>16</v>
      </c>
      <c r="R16" s="126">
        <v>5728</v>
      </c>
      <c r="S16" s="129">
        <v>114560</v>
      </c>
      <c r="T16" s="129" t="s">
        <v>39</v>
      </c>
      <c r="U16" s="128" t="s">
        <v>47</v>
      </c>
      <c r="X16" s="10"/>
      <c r="Y16" s="38"/>
      <c r="Z16" s="40"/>
      <c r="AA16" s="40"/>
      <c r="AB16" s="40"/>
    </row>
    <row r="17" spans="1:25" ht="10.5" customHeight="1" thickBot="1" x14ac:dyDescent="0.25">
      <c r="A17" s="39"/>
      <c r="B17" s="131"/>
      <c r="C17" s="133"/>
      <c r="D17" s="131"/>
      <c r="E17" s="135"/>
      <c r="F17" s="137"/>
      <c r="G17" s="77">
        <v>25.102509999999999</v>
      </c>
      <c r="H17" s="43">
        <v>25.071449000000001</v>
      </c>
      <c r="I17" s="141"/>
      <c r="J17" s="142"/>
      <c r="K17" s="23"/>
      <c r="L17" s="108"/>
      <c r="M17" s="131"/>
      <c r="N17" s="131"/>
      <c r="O17" s="131"/>
      <c r="P17" s="140"/>
      <c r="Q17" s="127"/>
      <c r="R17" s="143"/>
      <c r="S17" s="144"/>
      <c r="T17" s="144"/>
      <c r="U17" s="141"/>
    </row>
    <row r="18" spans="1:25" ht="21" thickBot="1" x14ac:dyDescent="0.35">
      <c r="A18" s="122" t="s">
        <v>45</v>
      </c>
      <c r="B18" s="123"/>
      <c r="C18" s="123"/>
      <c r="D18" s="123"/>
      <c r="E18" s="123"/>
      <c r="F18" s="123"/>
      <c r="G18" s="124"/>
      <c r="H18" s="124"/>
      <c r="I18" s="125"/>
      <c r="J18" s="105">
        <f>SUM(J12:J17)</f>
        <v>1604</v>
      </c>
      <c r="K18" s="105">
        <f>SUM(K12:K17)</f>
        <v>0</v>
      </c>
      <c r="L18" s="105">
        <f>SUM(L12:L17)</f>
        <v>241</v>
      </c>
      <c r="M18" s="105">
        <f>SUM(M12:M17)</f>
        <v>970</v>
      </c>
      <c r="N18" s="105">
        <f>SUM(N12:N17)</f>
        <v>391</v>
      </c>
      <c r="O18" s="105">
        <f>SUM(O12:O17)</f>
        <v>2</v>
      </c>
      <c r="P18" s="145"/>
      <c r="Q18" s="146"/>
      <c r="R18" s="106">
        <f>SUM(R12:R17)</f>
        <v>25430.5</v>
      </c>
      <c r="S18" s="105">
        <f>SUM(S12:S17)</f>
        <v>508610</v>
      </c>
      <c r="T18" s="120" t="s">
        <v>48</v>
      </c>
      <c r="U18" s="121"/>
    </row>
    <row r="19" spans="1:25" ht="23.25" x14ac:dyDescent="0.35">
      <c r="Y19" s="10"/>
    </row>
    <row r="20" spans="1:25" x14ac:dyDescent="0.2">
      <c r="D20"/>
      <c r="E20" s="9"/>
      <c r="I20"/>
      <c r="J20" s="3"/>
      <c r="O20"/>
    </row>
    <row r="21" spans="1:25" x14ac:dyDescent="0.2">
      <c r="B21" s="109" t="s">
        <v>24</v>
      </c>
      <c r="C21" s="109"/>
      <c r="D21" s="109"/>
      <c r="E21" s="109"/>
      <c r="F21" s="2"/>
      <c r="G21" s="2"/>
      <c r="H21" s="2"/>
      <c r="I21" s="2"/>
      <c r="J21" s="4"/>
      <c r="K21" s="109"/>
      <c r="L21" s="109"/>
      <c r="M21" s="2"/>
      <c r="N21" s="2"/>
      <c r="O21" s="2"/>
      <c r="Q21" s="2"/>
      <c r="R21" s="2"/>
      <c r="S21" s="8" t="s">
        <v>25</v>
      </c>
      <c r="T21" s="8"/>
      <c r="U21" s="8"/>
    </row>
    <row r="22" spans="1:25" x14ac:dyDescent="0.2">
      <c r="B22" s="109" t="s">
        <v>22</v>
      </c>
      <c r="C22" s="109"/>
      <c r="D22" s="109"/>
      <c r="E22" s="109"/>
      <c r="F22" s="2"/>
      <c r="G22" s="2"/>
      <c r="H22" s="2"/>
      <c r="I22" s="2"/>
      <c r="J22" s="4"/>
      <c r="K22" s="2"/>
      <c r="L22" s="2"/>
      <c r="M22" s="2"/>
      <c r="N22" s="2"/>
      <c r="O22" s="2"/>
      <c r="Q22" s="2"/>
      <c r="R22" s="2"/>
      <c r="S22" s="37" t="s">
        <v>49</v>
      </c>
      <c r="T22" s="8"/>
      <c r="U22" s="8"/>
    </row>
    <row r="23" spans="1:25" x14ac:dyDescent="0.2">
      <c r="D23"/>
      <c r="E23" s="9"/>
      <c r="I23"/>
      <c r="J23" s="3"/>
      <c r="O23"/>
    </row>
    <row r="24" spans="1:25" x14ac:dyDescent="0.2">
      <c r="D24"/>
      <c r="E24" s="9"/>
      <c r="I24"/>
      <c r="J24" s="3"/>
      <c r="O24"/>
    </row>
    <row r="25" spans="1:25" x14ac:dyDescent="0.2">
      <c r="D25"/>
      <c r="E25" s="9"/>
      <c r="I25"/>
      <c r="J25" s="3"/>
      <c r="O25"/>
    </row>
    <row r="26" spans="1:25" x14ac:dyDescent="0.2">
      <c r="D26"/>
      <c r="E26" s="9"/>
      <c r="I26"/>
      <c r="J26" s="3"/>
      <c r="O26"/>
    </row>
    <row r="27" spans="1:25" x14ac:dyDescent="0.2">
      <c r="D27"/>
      <c r="E27" s="9"/>
      <c r="I27"/>
      <c r="J27" s="3"/>
      <c r="O27"/>
    </row>
    <row r="28" spans="1:25" x14ac:dyDescent="0.2">
      <c r="D28"/>
      <c r="E28" s="9"/>
      <c r="I28"/>
      <c r="J28" s="3"/>
      <c r="O28"/>
    </row>
    <row r="29" spans="1:25" x14ac:dyDescent="0.2">
      <c r="D29"/>
      <c r="E29" s="9"/>
      <c r="I29"/>
      <c r="J29" s="3"/>
      <c r="O29"/>
    </row>
    <row r="30" spans="1:25" x14ac:dyDescent="0.2">
      <c r="D30"/>
      <c r="E30" s="9"/>
      <c r="I30"/>
      <c r="J30" s="3"/>
      <c r="O30"/>
    </row>
    <row r="31" spans="1:25" x14ac:dyDescent="0.2">
      <c r="D31"/>
      <c r="E31" s="9"/>
      <c r="I31"/>
      <c r="J31" s="3"/>
      <c r="O31"/>
    </row>
    <row r="32" spans="1:25" x14ac:dyDescent="0.2">
      <c r="D32"/>
      <c r="E32" s="9"/>
      <c r="I32"/>
      <c r="J32" s="3"/>
      <c r="O32"/>
    </row>
    <row r="33" spans="4:15" x14ac:dyDescent="0.2">
      <c r="D33"/>
      <c r="E33" s="9"/>
      <c r="I33"/>
      <c r="J33" s="3"/>
      <c r="O33"/>
    </row>
  </sheetData>
  <mergeCells count="28">
    <mergeCell ref="J16:J17"/>
    <mergeCell ref="M16:M17"/>
    <mergeCell ref="Q16:Q17"/>
    <mergeCell ref="P16:P17"/>
    <mergeCell ref="S16:S17"/>
    <mergeCell ref="O16:O17"/>
    <mergeCell ref="I16:I17"/>
    <mergeCell ref="B16:B17"/>
    <mergeCell ref="C16:C17"/>
    <mergeCell ref="D16:D17"/>
    <mergeCell ref="E16:E17"/>
    <mergeCell ref="F16:F17"/>
    <mergeCell ref="B22:E22"/>
    <mergeCell ref="A3:U3"/>
    <mergeCell ref="A4:U4"/>
    <mergeCell ref="F5:P5"/>
    <mergeCell ref="K7:O7"/>
    <mergeCell ref="G6:P6"/>
    <mergeCell ref="A11:U11"/>
    <mergeCell ref="B21:E21"/>
    <mergeCell ref="K21:L21"/>
    <mergeCell ref="T18:U18"/>
    <mergeCell ref="A18:I18"/>
    <mergeCell ref="R16:R17"/>
    <mergeCell ref="U16:U17"/>
    <mergeCell ref="N16:N17"/>
    <mergeCell ref="P18:Q18"/>
    <mergeCell ref="T16:T17"/>
  </mergeCells>
  <pageMargins left="0.2" right="0.19" top="0.19" bottom="0.16" header="0.17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E31"/>
  <sheetViews>
    <sheetView workbookViewId="0">
      <selection activeCell="E31" sqref="E31"/>
    </sheetView>
  </sheetViews>
  <sheetFormatPr defaultRowHeight="15" x14ac:dyDescent="0.25"/>
  <cols>
    <col min="1" max="1" width="15" customWidth="1"/>
    <col min="2" max="2" width="18.85546875" customWidth="1"/>
    <col min="3" max="3" width="12" customWidth="1"/>
    <col min="4" max="4" width="14.28515625" customWidth="1"/>
    <col min="5" max="5" width="16" style="48" customWidth="1"/>
  </cols>
  <sheetData>
    <row r="8" spans="1:5" ht="15.75" thickBot="1" x14ac:dyDescent="0.3"/>
    <row r="9" spans="1:5" ht="15.75" thickBot="1" x14ac:dyDescent="0.3">
      <c r="A9" s="52" t="s">
        <v>53</v>
      </c>
      <c r="B9" s="52" t="s">
        <v>54</v>
      </c>
      <c r="C9" s="52" t="s">
        <v>55</v>
      </c>
      <c r="D9" s="53" t="s">
        <v>56</v>
      </c>
      <c r="E9" s="54" t="s">
        <v>59</v>
      </c>
    </row>
    <row r="10" spans="1:5" x14ac:dyDescent="0.25">
      <c r="A10" s="55"/>
      <c r="B10" s="69"/>
      <c r="C10" s="56"/>
      <c r="D10" s="69"/>
      <c r="E10" s="57"/>
    </row>
    <row r="11" spans="1:5" x14ac:dyDescent="0.25">
      <c r="A11" s="58" t="s">
        <v>57</v>
      </c>
      <c r="B11" s="70" t="s">
        <v>65</v>
      </c>
      <c r="C11" s="59">
        <v>60</v>
      </c>
      <c r="D11" s="73">
        <f>0.1*0.1*6</f>
        <v>6.0000000000000012E-2</v>
      </c>
      <c r="E11" s="60">
        <f>D11*C11</f>
        <v>3.6000000000000005</v>
      </c>
    </row>
    <row r="12" spans="1:5" ht="15.75" thickBot="1" x14ac:dyDescent="0.3">
      <c r="A12" s="61"/>
      <c r="B12" s="71"/>
      <c r="C12" s="62"/>
      <c r="D12" s="71"/>
      <c r="E12" s="63"/>
    </row>
    <row r="13" spans="1:5" x14ac:dyDescent="0.25">
      <c r="A13" s="65" t="s">
        <v>58</v>
      </c>
      <c r="B13" s="72" t="s">
        <v>63</v>
      </c>
      <c r="C13" s="66">
        <v>6</v>
      </c>
      <c r="D13" s="75">
        <f>0.15*0.2*6</f>
        <v>0.18</v>
      </c>
      <c r="E13" s="67">
        <f>0.18*6</f>
        <v>1.08</v>
      </c>
    </row>
    <row r="14" spans="1:5" ht="15.75" thickBot="1" x14ac:dyDescent="0.3">
      <c r="A14" s="61"/>
      <c r="B14" s="71"/>
      <c r="C14" s="62"/>
      <c r="D14" s="71"/>
      <c r="E14" s="63"/>
    </row>
    <row r="15" spans="1:5" x14ac:dyDescent="0.25">
      <c r="A15" s="58" t="s">
        <v>60</v>
      </c>
      <c r="B15" s="70" t="s">
        <v>64</v>
      </c>
      <c r="C15" s="59">
        <v>4</v>
      </c>
      <c r="D15" s="73">
        <f>0.15*0.15*6</f>
        <v>0.13500000000000001</v>
      </c>
      <c r="E15" s="64">
        <f>0.135*4</f>
        <v>0.54</v>
      </c>
    </row>
    <row r="16" spans="1:5" ht="15.75" thickBot="1" x14ac:dyDescent="0.3">
      <c r="A16" s="68"/>
      <c r="B16" s="73"/>
      <c r="C16" s="59"/>
      <c r="D16" s="73"/>
      <c r="E16" s="64"/>
    </row>
    <row r="17" spans="1:5" x14ac:dyDescent="0.25">
      <c r="A17" s="65" t="s">
        <v>61</v>
      </c>
      <c r="B17" s="72" t="s">
        <v>62</v>
      </c>
      <c r="C17" s="66">
        <v>200</v>
      </c>
      <c r="D17" s="74">
        <f>0.03*0.05*4</f>
        <v>6.0000000000000001E-3</v>
      </c>
      <c r="E17" s="67">
        <f>0.006*200</f>
        <v>1.2</v>
      </c>
    </row>
    <row r="18" spans="1:5" x14ac:dyDescent="0.25">
      <c r="A18" s="68"/>
      <c r="B18" s="73"/>
      <c r="C18" s="59"/>
      <c r="D18" s="73"/>
      <c r="E18" s="64"/>
    </row>
    <row r="19" spans="1:5" ht="15.75" thickBot="1" x14ac:dyDescent="0.3">
      <c r="A19" s="61"/>
      <c r="B19" s="71"/>
      <c r="C19" s="62"/>
      <c r="D19" s="71"/>
      <c r="E19" s="63"/>
    </row>
    <row r="20" spans="1:5" ht="15.75" thickBot="1" x14ac:dyDescent="0.3">
      <c r="A20" s="49" t="s">
        <v>45</v>
      </c>
      <c r="B20" s="50"/>
      <c r="C20" s="50"/>
      <c r="D20" s="50"/>
      <c r="E20" s="51">
        <f>SUM(E11:E17)</f>
        <v>6.4200000000000008</v>
      </c>
    </row>
    <row r="21" spans="1:5" x14ac:dyDescent="0.25">
      <c r="A21" s="9"/>
      <c r="B21" s="9"/>
      <c r="C21" s="9"/>
      <c r="D21" s="9"/>
      <c r="E21" s="47"/>
    </row>
    <row r="22" spans="1:5" x14ac:dyDescent="0.25">
      <c r="A22" s="9"/>
      <c r="B22" s="9"/>
      <c r="C22" s="9"/>
      <c r="D22" s="9"/>
      <c r="E22" s="47"/>
    </row>
    <row r="25" spans="1:5" x14ac:dyDescent="0.25">
      <c r="C25">
        <f>6.42*900</f>
        <v>5778</v>
      </c>
    </row>
    <row r="31" spans="1:5" x14ac:dyDescent="0.25">
      <c r="C31">
        <f>18*6*0.15</f>
        <v>16.2</v>
      </c>
      <c r="D31">
        <v>240</v>
      </c>
      <c r="E31" s="48">
        <f>16.2*240</f>
        <v>3888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Lista_licitatie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Ovidiu</dc:creator>
  <cp:lastModifiedBy>fond</cp:lastModifiedBy>
  <cp:lastPrinted>2020-08-20T06:00:03Z</cp:lastPrinted>
  <dcterms:created xsi:type="dcterms:W3CDTF">2016-12-05T15:43:29Z</dcterms:created>
  <dcterms:modified xsi:type="dcterms:W3CDTF">2020-10-08T12:34:10Z</dcterms:modified>
</cp:coreProperties>
</file>